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autoCompressPictures="0" defaultThemeVersion="153222"/>
  <bookViews>
    <workbookView xWindow="0" yWindow="0" windowWidth="25605" windowHeight="19020" tabRatio="500"/>
  </bookViews>
  <sheets>
    <sheet name="Cover" sheetId="1" r:id="rId1"/>
    <sheet name="Cover_back" sheetId="2" r:id="rId2"/>
    <sheet name="TOC" sheetId="3" r:id="rId3"/>
    <sheet name="Non-GAAP" sheetId="4" r:id="rId4"/>
    <sheet name="2018 Notes" sheetId="5" r:id="rId5"/>
    <sheet name="Fin Highlights" sheetId="6" r:id="rId6"/>
    <sheet name="CONSOL EARNINGS" sheetId="7" r:id="rId7"/>
    <sheet name="CONSOL BAL SHEET" sheetId="8" r:id="rId8"/>
    <sheet name="USM" sheetId="9" r:id="rId9"/>
    <sheet name="US AI 1" sheetId="10" r:id="rId10"/>
    <sheet name="US AI 2" sheetId="11" r:id="rId11"/>
    <sheet name="US FinRe" sheetId="12" r:id="rId12"/>
    <sheet name="CAN" sheetId="13" r:id="rId13"/>
    <sheet name="CAN Fin Sol" sheetId="14" r:id="rId14"/>
    <sheet name="EMEA" sheetId="15" r:id="rId15"/>
    <sheet name="EMEA Fin Sol" sheetId="16" r:id="rId16"/>
    <sheet name="AP" sheetId="17" r:id="rId17"/>
    <sheet name="AP Fin Sol" sheetId="18" r:id="rId18"/>
    <sheet name="Corp" sheetId="19" r:id="rId19"/>
    <sheet name="NI Summary" sheetId="20" r:id="rId20"/>
    <sheet name="OI Summary" sheetId="21" r:id="rId21"/>
    <sheet name="Inv1" sheetId="22" r:id="rId22"/>
    <sheet name="Inv2" sheetId="23" r:id="rId23"/>
    <sheet name="Inv3" sheetId="24" r:id="rId24"/>
    <sheet name="Inv4" sheetId="25" r:id="rId25"/>
    <sheet name="Inv7" sheetId="26" r:id="rId26"/>
    <sheet name="Inv8" sheetId="27" r:id="rId27"/>
    <sheet name="Inv10" sheetId="28" r:id="rId28"/>
    <sheet name="APPENDIX" sheetId="29" r:id="rId29"/>
    <sheet name="Non-GAAP Recon Inc to Op Inc" sheetId="30" r:id="rId30"/>
    <sheet name="Non-GAAP Rec Equity ex AOCI" sheetId="31" r:id="rId31"/>
  </sheets>
  <definedNames>
    <definedName name="_xlnm.Print_Area" localSheetId="13">'CAN Fin Sol'!$A$1:$W$55</definedName>
    <definedName name="_xlnm.Print_Area" localSheetId="5">'Fin Highlights'!$A$1:$W$57</definedName>
    <definedName name="_xlnm.Print_Area" localSheetId="21">'Inv1'!$A$1:$U$34</definedName>
    <definedName name="_xlnm.Print_Area" localSheetId="23">'Inv3'!$A$1:$R$41</definedName>
    <definedName name="_xlnm.Print_Area" localSheetId="24">'Inv4'!$A$1:$AG$40</definedName>
    <definedName name="_xlnm.Print_Area" localSheetId="3">'Non-GAAP'!$A$1:$O$22</definedName>
    <definedName name="_xlnm.Print_Area" localSheetId="9">'US AI 1'!$A$1:$W$54</definedName>
    <definedName name="_xlnm.Print_Titles" localSheetId="16">AP!$1:$5</definedName>
    <definedName name="_xlnm.Print_Titles" localSheetId="17">'AP Fin Sol'!$1:$5</definedName>
    <definedName name="_xlnm.Print_Titles" localSheetId="12">CAN!$1:$5</definedName>
    <definedName name="_xlnm.Print_Titles" localSheetId="13">'CAN Fin Sol'!$1:$5</definedName>
    <definedName name="_xlnm.Print_Titles" localSheetId="6">'CONSOL EARNINGS'!$1:$7</definedName>
    <definedName name="_xlnm.Print_Titles" localSheetId="15">'EMEA Fin Sol'!$1:$5</definedName>
    <definedName name="_xlnm.Print_Titles" localSheetId="5">'Fin Highlights'!$1:$5</definedName>
    <definedName name="_xlnm.Print_Titles" localSheetId="26">'Inv8'!$1:$7</definedName>
    <definedName name="_xlnm.Print_Titles" localSheetId="29">'Non-GAAP Recon Inc to Op Inc'!$1:$8</definedName>
    <definedName name="_xlnm.Print_Titles" localSheetId="8">USM!$1:$5</definedName>
  </definedNames>
  <calcPr calcId="152511"/>
</workbook>
</file>

<file path=xl/calcChain.xml><?xml version="1.0" encoding="utf-8"?>
<calcChain xmlns="http://schemas.openxmlformats.org/spreadsheetml/2006/main">
  <c r="U116" i="30" l="1"/>
  <c r="M116" i="30"/>
  <c r="K116" i="30"/>
  <c r="I116" i="30"/>
  <c r="G116" i="30"/>
  <c r="W115" i="30"/>
  <c r="O115" i="30"/>
  <c r="W114" i="30"/>
  <c r="O114" i="30"/>
  <c r="W113" i="30"/>
  <c r="O113" i="30"/>
  <c r="W112" i="30"/>
  <c r="O112" i="30"/>
  <c r="W111" i="30"/>
  <c r="O111" i="30"/>
  <c r="W110" i="30"/>
  <c r="O110" i="30"/>
  <c r="W109" i="30"/>
  <c r="O109" i="30"/>
  <c r="W108" i="30"/>
  <c r="O108" i="30"/>
  <c r="W106" i="30"/>
  <c r="O106" i="30"/>
  <c r="W105" i="30"/>
  <c r="W116" i="30" s="1"/>
  <c r="O105" i="30"/>
  <c r="O116" i="30" s="1"/>
  <c r="W100" i="30"/>
  <c r="U100" i="30"/>
  <c r="M100" i="30"/>
  <c r="K100" i="30"/>
  <c r="I100" i="30"/>
  <c r="G100" i="30"/>
  <c r="W99" i="30"/>
  <c r="O99" i="30"/>
  <c r="W98" i="30"/>
  <c r="O98" i="30"/>
  <c r="W97" i="30"/>
  <c r="O97" i="30"/>
  <c r="O100" i="30" s="1"/>
  <c r="U92" i="30"/>
  <c r="M92" i="30"/>
  <c r="K92" i="30"/>
  <c r="I92" i="30"/>
  <c r="G92" i="30"/>
  <c r="W91" i="30"/>
  <c r="O91" i="30"/>
  <c r="W90" i="30"/>
  <c r="W92" i="30" s="1"/>
  <c r="O90" i="30"/>
  <c r="O92" i="30" s="1"/>
  <c r="W85" i="30"/>
  <c r="U85" i="30"/>
  <c r="M85" i="30"/>
  <c r="K85" i="30"/>
  <c r="I85" i="30"/>
  <c r="G85" i="30"/>
  <c r="W84" i="30"/>
  <c r="O84" i="30"/>
  <c r="W83" i="30"/>
  <c r="O83" i="30"/>
  <c r="O85" i="30" s="1"/>
  <c r="U78" i="30"/>
  <c r="M78" i="30"/>
  <c r="K78" i="30"/>
  <c r="I78" i="30"/>
  <c r="G78" i="30"/>
  <c r="W77" i="30"/>
  <c r="O77" i="30"/>
  <c r="W76" i="30"/>
  <c r="O76" i="30"/>
  <c r="W75" i="30"/>
  <c r="O75" i="30"/>
  <c r="W74" i="30"/>
  <c r="O74" i="30"/>
  <c r="W73" i="30"/>
  <c r="W78" i="30" s="1"/>
  <c r="O73" i="30"/>
  <c r="O78" i="30" s="1"/>
  <c r="W68" i="30"/>
  <c r="U68" i="30"/>
  <c r="M68" i="30"/>
  <c r="K68" i="30"/>
  <c r="I68" i="30"/>
  <c r="G68" i="30"/>
  <c r="W67" i="30"/>
  <c r="O67" i="30"/>
  <c r="W66" i="30"/>
  <c r="O66" i="30"/>
  <c r="O68" i="30" s="1"/>
  <c r="U61" i="30"/>
  <c r="M61" i="30"/>
  <c r="K61" i="30"/>
  <c r="I61" i="30"/>
  <c r="G61" i="30"/>
  <c r="W60" i="30"/>
  <c r="W61" i="30" s="1"/>
  <c r="O60" i="30"/>
  <c r="O61" i="30" s="1"/>
  <c r="W55" i="30"/>
  <c r="U55" i="30"/>
  <c r="M55" i="30"/>
  <c r="K55" i="30"/>
  <c r="I55" i="30"/>
  <c r="G55" i="30"/>
  <c r="W54" i="30"/>
  <c r="O54" i="30"/>
  <c r="W53" i="30"/>
  <c r="O53" i="30"/>
  <c r="W52" i="30"/>
  <c r="O52" i="30"/>
  <c r="O55" i="30" s="1"/>
  <c r="U47" i="30"/>
  <c r="M47" i="30"/>
  <c r="K47" i="30"/>
  <c r="I47" i="30"/>
  <c r="G47" i="30"/>
  <c r="W46" i="30"/>
  <c r="O46" i="30"/>
  <c r="W45" i="30"/>
  <c r="O45" i="30"/>
  <c r="W44" i="30"/>
  <c r="O44" i="30"/>
  <c r="W43" i="30"/>
  <c r="O43" i="30"/>
  <c r="W42" i="30"/>
  <c r="O42" i="30"/>
  <c r="W40" i="30"/>
  <c r="O40" i="30"/>
  <c r="W39" i="30"/>
  <c r="W47" i="30" s="1"/>
  <c r="O39" i="30"/>
  <c r="O47" i="30" s="1"/>
  <c r="W34" i="30"/>
  <c r="U34" i="30"/>
  <c r="O34" i="30"/>
  <c r="M34" i="30"/>
  <c r="K34" i="30"/>
  <c r="I34" i="30"/>
  <c r="G34" i="30"/>
  <c r="W33" i="30"/>
  <c r="O33" i="30"/>
  <c r="U28" i="30"/>
  <c r="M28" i="30"/>
  <c r="O28" i="30" s="1"/>
  <c r="K28" i="30"/>
  <c r="I28" i="30"/>
  <c r="G28" i="30"/>
  <c r="W27" i="30"/>
  <c r="O27" i="30"/>
  <c r="W26" i="30"/>
  <c r="O26" i="30"/>
  <c r="W25" i="30"/>
  <c r="O25" i="30"/>
  <c r="W24" i="30"/>
  <c r="O24" i="30"/>
  <c r="W23" i="30"/>
  <c r="O23" i="30"/>
  <c r="W21" i="30"/>
  <c r="O21" i="30"/>
  <c r="W20" i="30"/>
  <c r="W28" i="30" s="1"/>
  <c r="O20" i="30"/>
  <c r="W15" i="30"/>
  <c r="U15" i="30"/>
  <c r="M15" i="30"/>
  <c r="K15" i="30"/>
  <c r="I15" i="30"/>
  <c r="G15" i="30"/>
  <c r="W14" i="30"/>
  <c r="O14" i="30"/>
  <c r="W12" i="30"/>
  <c r="O12" i="30"/>
  <c r="W11" i="30"/>
  <c r="O11" i="30"/>
  <c r="O15" i="30" s="1"/>
  <c r="K37" i="28"/>
  <c r="I37" i="28"/>
  <c r="G37" i="28"/>
  <c r="E37" i="28"/>
  <c r="K32" i="28"/>
  <c r="K39" i="28" s="1"/>
  <c r="I32" i="28"/>
  <c r="I39" i="28" s="1"/>
  <c r="G32" i="28"/>
  <c r="G39" i="28" s="1"/>
  <c r="E32" i="28"/>
  <c r="E39" i="28" s="1"/>
  <c r="K16" i="28"/>
  <c r="I16" i="28"/>
  <c r="I41" i="28" s="1"/>
  <c r="G16" i="28"/>
  <c r="G41" i="28" s="1"/>
  <c r="E16" i="28"/>
  <c r="E41" i="28" s="1"/>
  <c r="I71" i="27"/>
  <c r="G71" i="27"/>
  <c r="E71" i="27"/>
  <c r="C71" i="27"/>
  <c r="M70" i="27"/>
  <c r="K70" i="27"/>
  <c r="M69" i="27"/>
  <c r="M71" i="27" s="1"/>
  <c r="K69" i="27"/>
  <c r="K71" i="27" s="1"/>
  <c r="C66" i="27"/>
  <c r="I65" i="27"/>
  <c r="G65" i="27"/>
  <c r="E65" i="27"/>
  <c r="C65" i="27"/>
  <c r="M64" i="27"/>
  <c r="K64" i="27"/>
  <c r="M63" i="27"/>
  <c r="K63" i="27"/>
  <c r="M62" i="27"/>
  <c r="K62" i="27"/>
  <c r="M61" i="27"/>
  <c r="K61" i="27"/>
  <c r="M60" i="27"/>
  <c r="M65" i="27" s="1"/>
  <c r="K60" i="27"/>
  <c r="K65" i="27" s="1"/>
  <c r="I57" i="27"/>
  <c r="I66" i="27" s="1"/>
  <c r="G57" i="27"/>
  <c r="G66" i="27" s="1"/>
  <c r="E57" i="27"/>
  <c r="E66" i="27" s="1"/>
  <c r="C57" i="27"/>
  <c r="M56" i="27"/>
  <c r="K56" i="27"/>
  <c r="M55" i="27"/>
  <c r="K55" i="27"/>
  <c r="M54" i="27"/>
  <c r="K54" i="27"/>
  <c r="M53" i="27"/>
  <c r="K53" i="27"/>
  <c r="M52" i="27"/>
  <c r="K52" i="27"/>
  <c r="M51" i="27"/>
  <c r="K51" i="27"/>
  <c r="M50" i="27"/>
  <c r="K50" i="27"/>
  <c r="M49" i="27"/>
  <c r="M57" i="27" s="1"/>
  <c r="M66" i="27" s="1"/>
  <c r="K49" i="27"/>
  <c r="K57" i="27" s="1"/>
  <c r="K66" i="27" s="1"/>
  <c r="U17" i="26"/>
  <c r="S17" i="26"/>
  <c r="Q17" i="26"/>
  <c r="O17" i="26"/>
  <c r="M17" i="26"/>
  <c r="K17" i="26"/>
  <c r="I17" i="26"/>
  <c r="G17" i="26"/>
  <c r="W37" i="25"/>
  <c r="W40" i="25" s="1"/>
  <c r="U37" i="25"/>
  <c r="U40" i="25" s="1"/>
  <c r="S37" i="25"/>
  <c r="S40" i="25" s="1"/>
  <c r="Q37" i="25"/>
  <c r="Q40" i="25" s="1"/>
  <c r="O37" i="25"/>
  <c r="O40" i="25" s="1"/>
  <c r="M37" i="25"/>
  <c r="M40" i="25" s="1"/>
  <c r="K37" i="25"/>
  <c r="K40" i="25" s="1"/>
  <c r="I37" i="25"/>
  <c r="I40" i="25" s="1"/>
  <c r="AG19" i="25"/>
  <c r="AE19" i="25"/>
  <c r="AC19" i="25"/>
  <c r="AA19" i="25"/>
  <c r="Y19" i="25"/>
  <c r="W19" i="25"/>
  <c r="U19" i="25"/>
  <c r="S19" i="25"/>
  <c r="Q19" i="25"/>
  <c r="O19" i="25"/>
  <c r="M19" i="25"/>
  <c r="K19" i="25"/>
  <c r="L37" i="24"/>
  <c r="N36" i="24"/>
  <c r="L36" i="24"/>
  <c r="J36" i="24"/>
  <c r="N31" i="24"/>
  <c r="L31" i="24"/>
  <c r="J31" i="24"/>
  <c r="N20" i="24"/>
  <c r="N37" i="24" s="1"/>
  <c r="L20" i="24"/>
  <c r="J20" i="24"/>
  <c r="J37" i="24" s="1"/>
  <c r="J48" i="23"/>
  <c r="H48" i="23"/>
  <c r="F48" i="23"/>
  <c r="D48" i="23"/>
  <c r="B48" i="23"/>
  <c r="L44" i="23"/>
  <c r="J44" i="23"/>
  <c r="H44" i="23"/>
  <c r="F44" i="23"/>
  <c r="D44" i="23"/>
  <c r="B44" i="23"/>
  <c r="K19" i="22"/>
  <c r="I19" i="22"/>
  <c r="G19" i="22"/>
  <c r="E19" i="22"/>
  <c r="W26" i="21"/>
  <c r="O26" i="21"/>
  <c r="U25" i="21"/>
  <c r="M25" i="21"/>
  <c r="K25" i="21"/>
  <c r="I25" i="21"/>
  <c r="G25" i="21"/>
  <c r="W24" i="21"/>
  <c r="O24" i="21"/>
  <c r="W23" i="21"/>
  <c r="W25" i="21" s="1"/>
  <c r="O23" i="21"/>
  <c r="O25" i="21" s="1"/>
  <c r="U21" i="21"/>
  <c r="M21" i="21"/>
  <c r="K21" i="21"/>
  <c r="I21" i="21"/>
  <c r="G21" i="21"/>
  <c r="G27" i="21" s="1"/>
  <c r="W20" i="21"/>
  <c r="O20" i="21"/>
  <c r="W19" i="21"/>
  <c r="W21" i="21" s="1"/>
  <c r="O19" i="21"/>
  <c r="O21" i="21" s="1"/>
  <c r="U17" i="21"/>
  <c r="M17" i="21"/>
  <c r="K17" i="21"/>
  <c r="I17" i="21"/>
  <c r="G17" i="21"/>
  <c r="W16" i="21"/>
  <c r="O16" i="21"/>
  <c r="W15" i="21"/>
  <c r="W17" i="21" s="1"/>
  <c r="O15" i="21"/>
  <c r="O17" i="21" s="1"/>
  <c r="W13" i="21"/>
  <c r="U13" i="21"/>
  <c r="U27" i="21" s="1"/>
  <c r="M13" i="21"/>
  <c r="M27" i="21" s="1"/>
  <c r="K13" i="21"/>
  <c r="K27" i="21" s="1"/>
  <c r="I13" i="21"/>
  <c r="I27" i="21" s="1"/>
  <c r="G13" i="21"/>
  <c r="W12" i="21"/>
  <c r="O12" i="21"/>
  <c r="W11" i="21"/>
  <c r="O11" i="21"/>
  <c r="W9" i="21"/>
  <c r="O9" i="21"/>
  <c r="O13" i="21" s="1"/>
  <c r="O27" i="21" s="1"/>
  <c r="W26" i="20"/>
  <c r="O26" i="20"/>
  <c r="U25" i="20"/>
  <c r="M25" i="20"/>
  <c r="K25" i="20"/>
  <c r="I25" i="20"/>
  <c r="G25" i="20"/>
  <c r="W24" i="20"/>
  <c r="O24" i="20"/>
  <c r="W23" i="20"/>
  <c r="W25" i="20" s="1"/>
  <c r="O23" i="20"/>
  <c r="O25" i="20" s="1"/>
  <c r="U21" i="20"/>
  <c r="M21" i="20"/>
  <c r="M27" i="20" s="1"/>
  <c r="K21" i="20"/>
  <c r="I21" i="20"/>
  <c r="G21" i="20"/>
  <c r="W20" i="20"/>
  <c r="O20" i="20"/>
  <c r="W19" i="20"/>
  <c r="W21" i="20" s="1"/>
  <c r="O19" i="20"/>
  <c r="O21" i="20" s="1"/>
  <c r="W17" i="20"/>
  <c r="U17" i="20"/>
  <c r="M17" i="20"/>
  <c r="K17" i="20"/>
  <c r="I17" i="20"/>
  <c r="G17" i="20"/>
  <c r="W16" i="20"/>
  <c r="O16" i="20"/>
  <c r="W15" i="20"/>
  <c r="O15" i="20"/>
  <c r="O17" i="20" s="1"/>
  <c r="U13" i="20"/>
  <c r="U27" i="20" s="1"/>
  <c r="M13" i="20"/>
  <c r="K13" i="20"/>
  <c r="K27" i="20" s="1"/>
  <c r="I13" i="20"/>
  <c r="I27" i="20" s="1"/>
  <c r="G13" i="20"/>
  <c r="G27" i="20" s="1"/>
  <c r="W12" i="20"/>
  <c r="O12" i="20"/>
  <c r="W11" i="20"/>
  <c r="O11" i="20"/>
  <c r="W9" i="20"/>
  <c r="W13" i="20" s="1"/>
  <c r="W27" i="20" s="1"/>
  <c r="O9" i="20"/>
  <c r="O13" i="20" s="1"/>
  <c r="W57" i="19"/>
  <c r="O57" i="19"/>
  <c r="G54" i="19"/>
  <c r="U52" i="19"/>
  <c r="M52" i="19"/>
  <c r="K52" i="19"/>
  <c r="I52" i="19"/>
  <c r="G52" i="19"/>
  <c r="W51" i="19"/>
  <c r="O51" i="19"/>
  <c r="W50" i="19"/>
  <c r="O50" i="19"/>
  <c r="W49" i="19"/>
  <c r="O49" i="19"/>
  <c r="W48" i="19"/>
  <c r="O48" i="19"/>
  <c r="W47" i="19"/>
  <c r="O47" i="19"/>
  <c r="W46" i="19"/>
  <c r="W52" i="19" s="1"/>
  <c r="O46" i="19"/>
  <c r="O52" i="19" s="1"/>
  <c r="W43" i="19"/>
  <c r="U43" i="19"/>
  <c r="U54" i="19" s="1"/>
  <c r="W54" i="19" s="1"/>
  <c r="M43" i="19"/>
  <c r="M54" i="19" s="1"/>
  <c r="K43" i="19"/>
  <c r="K54" i="19" s="1"/>
  <c r="I43" i="19"/>
  <c r="I54" i="19" s="1"/>
  <c r="G43" i="19"/>
  <c r="W42" i="19"/>
  <c r="O42" i="19"/>
  <c r="W41" i="19"/>
  <c r="O41" i="19"/>
  <c r="W40" i="19"/>
  <c r="O40" i="19"/>
  <c r="W39" i="19"/>
  <c r="O39" i="19"/>
  <c r="O43" i="19" s="1"/>
  <c r="O54" i="19" s="1"/>
  <c r="W29" i="19"/>
  <c r="O29" i="19"/>
  <c r="M26" i="19"/>
  <c r="W24" i="19"/>
  <c r="U24" i="19"/>
  <c r="M24" i="19"/>
  <c r="K24" i="19"/>
  <c r="I24" i="19"/>
  <c r="G24" i="19"/>
  <c r="W23" i="19"/>
  <c r="O23" i="19"/>
  <c r="W22" i="19"/>
  <c r="O22" i="19"/>
  <c r="W21" i="19"/>
  <c r="O21" i="19"/>
  <c r="W20" i="19"/>
  <c r="O20" i="19"/>
  <c r="W19" i="19"/>
  <c r="O19" i="19"/>
  <c r="W18" i="19"/>
  <c r="O18" i="19"/>
  <c r="O24" i="19" s="1"/>
  <c r="U15" i="19"/>
  <c r="U26" i="19" s="1"/>
  <c r="W26" i="19" s="1"/>
  <c r="M15" i="19"/>
  <c r="K15" i="19"/>
  <c r="K26" i="19" s="1"/>
  <c r="I15" i="19"/>
  <c r="I26" i="19" s="1"/>
  <c r="G15" i="19"/>
  <c r="G26" i="19" s="1"/>
  <c r="W14" i="19"/>
  <c r="O14" i="19"/>
  <c r="W13" i="19"/>
  <c r="O13" i="19"/>
  <c r="W12" i="19"/>
  <c r="O12" i="19"/>
  <c r="W11" i="19"/>
  <c r="W15" i="19" s="1"/>
  <c r="O11" i="19"/>
  <c r="O15" i="19" s="1"/>
  <c r="W54" i="18"/>
  <c r="O54" i="18"/>
  <c r="W53" i="18"/>
  <c r="O53" i="18"/>
  <c r="G50" i="18"/>
  <c r="U48" i="18"/>
  <c r="M48" i="18"/>
  <c r="K48" i="18"/>
  <c r="I48" i="18"/>
  <c r="G48" i="18"/>
  <c r="W47" i="18"/>
  <c r="O47" i="18"/>
  <c r="W46" i="18"/>
  <c r="O46" i="18"/>
  <c r="W45" i="18"/>
  <c r="O45" i="18"/>
  <c r="W44" i="18"/>
  <c r="W48" i="18" s="1"/>
  <c r="O44" i="18"/>
  <c r="O48" i="18" s="1"/>
  <c r="O50" i="18" s="1"/>
  <c r="W41" i="18"/>
  <c r="W50" i="18" s="1"/>
  <c r="U41" i="18"/>
  <c r="U50" i="18" s="1"/>
  <c r="O41" i="18"/>
  <c r="M41" i="18"/>
  <c r="M50" i="18" s="1"/>
  <c r="K41" i="18"/>
  <c r="K50" i="18" s="1"/>
  <c r="I41" i="18"/>
  <c r="I50" i="18" s="1"/>
  <c r="G41" i="18"/>
  <c r="W40" i="18"/>
  <c r="O40" i="18"/>
  <c r="W39" i="18"/>
  <c r="O39" i="18"/>
  <c r="W38" i="18"/>
  <c r="O38" i="18"/>
  <c r="W37" i="18"/>
  <c r="O37" i="18"/>
  <c r="W28" i="18"/>
  <c r="O28" i="18"/>
  <c r="W27" i="18"/>
  <c r="O27" i="18"/>
  <c r="U24" i="18"/>
  <c r="I24" i="18"/>
  <c r="W22" i="18"/>
  <c r="U22" i="18"/>
  <c r="M22" i="18"/>
  <c r="K22" i="18"/>
  <c r="I22" i="18"/>
  <c r="G22" i="18"/>
  <c r="W21" i="18"/>
  <c r="O21" i="18"/>
  <c r="W20" i="18"/>
  <c r="O20" i="18"/>
  <c r="W19" i="18"/>
  <c r="O19" i="18"/>
  <c r="W18" i="18"/>
  <c r="O18" i="18"/>
  <c r="O22" i="18" s="1"/>
  <c r="U15" i="18"/>
  <c r="M15" i="18"/>
  <c r="M24" i="18" s="1"/>
  <c r="K15" i="18"/>
  <c r="K24" i="18" s="1"/>
  <c r="I15" i="18"/>
  <c r="G15" i="18"/>
  <c r="G24" i="18" s="1"/>
  <c r="W14" i="18"/>
  <c r="O14" i="18"/>
  <c r="W13" i="18"/>
  <c r="O13" i="18"/>
  <c r="W12" i="18"/>
  <c r="O12" i="18"/>
  <c r="W11" i="18"/>
  <c r="W15" i="18" s="1"/>
  <c r="W24" i="18" s="1"/>
  <c r="O11" i="18"/>
  <c r="O15" i="18" s="1"/>
  <c r="O24" i="18" s="1"/>
  <c r="W52" i="16"/>
  <c r="O52" i="16"/>
  <c r="W51" i="16"/>
  <c r="O51" i="16"/>
  <c r="U46" i="16"/>
  <c r="M46" i="16"/>
  <c r="K46" i="16"/>
  <c r="I46" i="16"/>
  <c r="G46" i="16"/>
  <c r="W45" i="16"/>
  <c r="O45" i="16"/>
  <c r="W44" i="16"/>
  <c r="O44" i="16"/>
  <c r="W43" i="16"/>
  <c r="W46" i="16" s="1"/>
  <c r="O43" i="16"/>
  <c r="O46" i="16" s="1"/>
  <c r="W40" i="16"/>
  <c r="W48" i="16" s="1"/>
  <c r="U40" i="16"/>
  <c r="U48" i="16" s="1"/>
  <c r="M40" i="16"/>
  <c r="M48" i="16" s="1"/>
  <c r="K40" i="16"/>
  <c r="K48" i="16" s="1"/>
  <c r="I40" i="16"/>
  <c r="I48" i="16" s="1"/>
  <c r="G40" i="16"/>
  <c r="G48" i="16" s="1"/>
  <c r="W39" i="16"/>
  <c r="O39" i="16"/>
  <c r="W38" i="16"/>
  <c r="O38" i="16"/>
  <c r="W37" i="16"/>
  <c r="O37" i="16"/>
  <c r="O40" i="16" s="1"/>
  <c r="O48" i="16" s="1"/>
  <c r="W28" i="16"/>
  <c r="O28" i="16"/>
  <c r="W27" i="16"/>
  <c r="O27" i="16"/>
  <c r="M24" i="16"/>
  <c r="W22" i="16"/>
  <c r="U22" i="16"/>
  <c r="M22" i="16"/>
  <c r="K22" i="16"/>
  <c r="I22" i="16"/>
  <c r="G22" i="16"/>
  <c r="W21" i="16"/>
  <c r="O21" i="16"/>
  <c r="W20" i="16"/>
  <c r="O20" i="16"/>
  <c r="W19" i="16"/>
  <c r="O19" i="16"/>
  <c r="W18" i="16"/>
  <c r="O18" i="16"/>
  <c r="O22" i="16" s="1"/>
  <c r="U15" i="16"/>
  <c r="U24" i="16" s="1"/>
  <c r="M15" i="16"/>
  <c r="K15" i="16"/>
  <c r="K24" i="16" s="1"/>
  <c r="I15" i="16"/>
  <c r="I24" i="16" s="1"/>
  <c r="G15" i="16"/>
  <c r="G24" i="16" s="1"/>
  <c r="W14" i="16"/>
  <c r="O14" i="16"/>
  <c r="W13" i="16"/>
  <c r="O13" i="16"/>
  <c r="W12" i="16"/>
  <c r="O12" i="16"/>
  <c r="W11" i="16"/>
  <c r="W15" i="16" s="1"/>
  <c r="W24" i="16" s="1"/>
  <c r="O11" i="16"/>
  <c r="O15" i="16" s="1"/>
  <c r="W66" i="15"/>
  <c r="O66" i="15"/>
  <c r="W64" i="15"/>
  <c r="O64" i="15"/>
  <c r="W63" i="15"/>
  <c r="O63" i="15"/>
  <c r="W59" i="15"/>
  <c r="O59" i="15"/>
  <c r="W58" i="15"/>
  <c r="O58" i="15"/>
  <c r="W57" i="15"/>
  <c r="O57" i="15"/>
  <c r="S54" i="15"/>
  <c r="U52" i="15"/>
  <c r="M52" i="15"/>
  <c r="K52" i="15"/>
  <c r="I52" i="15"/>
  <c r="G52" i="15"/>
  <c r="W51" i="15"/>
  <c r="O51" i="15"/>
  <c r="W50" i="15"/>
  <c r="O50" i="15"/>
  <c r="O52" i="15" s="1"/>
  <c r="W49" i="15"/>
  <c r="W52" i="15" s="1"/>
  <c r="O49" i="15"/>
  <c r="U46" i="15"/>
  <c r="U54" i="15" s="1"/>
  <c r="M46" i="15"/>
  <c r="M54" i="15" s="1"/>
  <c r="K46" i="15"/>
  <c r="K54" i="15" s="1"/>
  <c r="I46" i="15"/>
  <c r="I54" i="15" s="1"/>
  <c r="G46" i="15"/>
  <c r="G54" i="15" s="1"/>
  <c r="W45" i="15"/>
  <c r="O45" i="15"/>
  <c r="W44" i="15"/>
  <c r="O44" i="15"/>
  <c r="W43" i="15"/>
  <c r="W46" i="15" s="1"/>
  <c r="W54" i="15" s="1"/>
  <c r="O43" i="15"/>
  <c r="O46" i="15" s="1"/>
  <c r="W35" i="15"/>
  <c r="O35" i="15"/>
  <c r="W33" i="15"/>
  <c r="O33" i="15"/>
  <c r="W32" i="15"/>
  <c r="O32" i="15"/>
  <c r="W28" i="15"/>
  <c r="O28" i="15"/>
  <c r="W27" i="15"/>
  <c r="O27" i="15"/>
  <c r="W26" i="15"/>
  <c r="O26" i="15"/>
  <c r="U21" i="15"/>
  <c r="M21" i="15"/>
  <c r="K21" i="15"/>
  <c r="I21" i="15"/>
  <c r="G21" i="15"/>
  <c r="W20" i="15"/>
  <c r="O20" i="15"/>
  <c r="W19" i="15"/>
  <c r="O19" i="15"/>
  <c r="W18" i="15"/>
  <c r="W21" i="15" s="1"/>
  <c r="O18" i="15"/>
  <c r="O21" i="15" s="1"/>
  <c r="W15" i="15"/>
  <c r="U15" i="15"/>
  <c r="U23" i="15" s="1"/>
  <c r="M15" i="15"/>
  <c r="M23" i="15" s="1"/>
  <c r="K15" i="15"/>
  <c r="K23" i="15" s="1"/>
  <c r="I15" i="15"/>
  <c r="I23" i="15" s="1"/>
  <c r="G15" i="15"/>
  <c r="G23" i="15" s="1"/>
  <c r="W14" i="15"/>
  <c r="O14" i="15"/>
  <c r="W13" i="15"/>
  <c r="O13" i="15"/>
  <c r="W12" i="15"/>
  <c r="O12" i="15"/>
  <c r="W11" i="15"/>
  <c r="O11" i="15"/>
  <c r="O15" i="15" s="1"/>
  <c r="W51" i="14"/>
  <c r="O51" i="14"/>
  <c r="W50" i="14"/>
  <c r="O50" i="14"/>
  <c r="U45" i="14"/>
  <c r="M45" i="14"/>
  <c r="K45" i="14"/>
  <c r="I45" i="14"/>
  <c r="G45" i="14"/>
  <c r="W44" i="14"/>
  <c r="O44" i="14"/>
  <c r="W43" i="14"/>
  <c r="O43" i="14"/>
  <c r="O45" i="14" s="1"/>
  <c r="W42" i="14"/>
  <c r="W45" i="14" s="1"/>
  <c r="O42" i="14"/>
  <c r="U39" i="14"/>
  <c r="U47" i="14" s="1"/>
  <c r="M39" i="14"/>
  <c r="M47" i="14" s="1"/>
  <c r="K39" i="14"/>
  <c r="K47" i="14" s="1"/>
  <c r="I39" i="14"/>
  <c r="I47" i="14" s="1"/>
  <c r="G39" i="14"/>
  <c r="G47" i="14" s="1"/>
  <c r="W38" i="14"/>
  <c r="O38" i="14"/>
  <c r="W37" i="14"/>
  <c r="O37" i="14"/>
  <c r="W36" i="14"/>
  <c r="W39" i="14" s="1"/>
  <c r="O36" i="14"/>
  <c r="O39" i="14" s="1"/>
  <c r="O47" i="14" s="1"/>
  <c r="W26" i="14"/>
  <c r="O26" i="14"/>
  <c r="W25" i="14"/>
  <c r="O25" i="14"/>
  <c r="U20" i="14"/>
  <c r="M20" i="14"/>
  <c r="K20" i="14"/>
  <c r="I20" i="14"/>
  <c r="G20" i="14"/>
  <c r="W19" i="14"/>
  <c r="O19" i="14"/>
  <c r="W18" i="14"/>
  <c r="O18" i="14"/>
  <c r="W17" i="14"/>
  <c r="W20" i="14" s="1"/>
  <c r="O17" i="14"/>
  <c r="O20" i="14" s="1"/>
  <c r="W14" i="14"/>
  <c r="W22" i="14" s="1"/>
  <c r="U14" i="14"/>
  <c r="U22" i="14" s="1"/>
  <c r="M14" i="14"/>
  <c r="M22" i="14" s="1"/>
  <c r="K14" i="14"/>
  <c r="K22" i="14" s="1"/>
  <c r="I14" i="14"/>
  <c r="I22" i="14" s="1"/>
  <c r="G14" i="14"/>
  <c r="G22" i="14" s="1"/>
  <c r="W13" i="14"/>
  <c r="O13" i="14"/>
  <c r="W12" i="14"/>
  <c r="O12" i="14"/>
  <c r="W11" i="14"/>
  <c r="O11" i="14"/>
  <c r="O14" i="14" s="1"/>
  <c r="O22" i="14" s="1"/>
  <c r="W76" i="13"/>
  <c r="O76" i="13"/>
  <c r="W73" i="13"/>
  <c r="O73" i="13"/>
  <c r="W72" i="13"/>
  <c r="O72" i="13"/>
  <c r="W69" i="13"/>
  <c r="O69" i="13"/>
  <c r="W68" i="13"/>
  <c r="O68" i="13"/>
  <c r="W67" i="13"/>
  <c r="O67" i="13"/>
  <c r="W66" i="13"/>
  <c r="O66" i="13"/>
  <c r="W65" i="13"/>
  <c r="O65" i="13"/>
  <c r="W64" i="13"/>
  <c r="O64" i="13"/>
  <c r="U61" i="13"/>
  <c r="I61" i="13"/>
  <c r="U59" i="13"/>
  <c r="O59" i="13"/>
  <c r="M59" i="13"/>
  <c r="K59" i="13"/>
  <c r="I59" i="13"/>
  <c r="G59" i="13"/>
  <c r="W58" i="13"/>
  <c r="O58" i="13"/>
  <c r="W57" i="13"/>
  <c r="O57" i="13"/>
  <c r="W56" i="13"/>
  <c r="O56" i="13"/>
  <c r="W55" i="13"/>
  <c r="W59" i="13" s="1"/>
  <c r="O55" i="13"/>
  <c r="U52" i="13"/>
  <c r="M52" i="13"/>
  <c r="M61" i="13" s="1"/>
  <c r="K52" i="13"/>
  <c r="K61" i="13" s="1"/>
  <c r="I52" i="13"/>
  <c r="G52" i="13"/>
  <c r="G61" i="13" s="1"/>
  <c r="W51" i="13"/>
  <c r="O51" i="13"/>
  <c r="W50" i="13"/>
  <c r="O50" i="13"/>
  <c r="W49" i="13"/>
  <c r="O49" i="13"/>
  <c r="W48" i="13"/>
  <c r="W52" i="13" s="1"/>
  <c r="O48" i="13"/>
  <c r="W39" i="13"/>
  <c r="O39" i="13"/>
  <c r="W36" i="13"/>
  <c r="O36" i="13"/>
  <c r="W35" i="13"/>
  <c r="O35" i="13"/>
  <c r="W32" i="13"/>
  <c r="O32" i="13"/>
  <c r="W31" i="13"/>
  <c r="O31" i="13"/>
  <c r="W30" i="13"/>
  <c r="O30" i="13"/>
  <c r="W29" i="13"/>
  <c r="O29" i="13"/>
  <c r="W28" i="13"/>
  <c r="O28" i="13"/>
  <c r="W27" i="13"/>
  <c r="O27" i="13"/>
  <c r="G24" i="13"/>
  <c r="U22" i="13"/>
  <c r="M22" i="13"/>
  <c r="O22" i="13" s="1"/>
  <c r="O24" i="13" s="1"/>
  <c r="K22" i="13"/>
  <c r="I22" i="13"/>
  <c r="G22" i="13"/>
  <c r="W21" i="13"/>
  <c r="O21" i="13"/>
  <c r="W20" i="13"/>
  <c r="O20" i="13"/>
  <c r="W19" i="13"/>
  <c r="O19" i="13"/>
  <c r="W18" i="13"/>
  <c r="W22" i="13" s="1"/>
  <c r="O18" i="13"/>
  <c r="W15" i="13"/>
  <c r="W24" i="13" s="1"/>
  <c r="U15" i="13"/>
  <c r="U24" i="13" s="1"/>
  <c r="O15" i="13"/>
  <c r="M15" i="13"/>
  <c r="M24" i="13" s="1"/>
  <c r="K15" i="13"/>
  <c r="K24" i="13" s="1"/>
  <c r="I15" i="13"/>
  <c r="I24" i="13" s="1"/>
  <c r="G15" i="13"/>
  <c r="W14" i="13"/>
  <c r="O14" i="13"/>
  <c r="W13" i="13"/>
  <c r="O13" i="13"/>
  <c r="W12" i="13"/>
  <c r="O12" i="13"/>
  <c r="W11" i="13"/>
  <c r="O11" i="13"/>
  <c r="U42" i="12"/>
  <c r="I42" i="12"/>
  <c r="W40" i="12"/>
  <c r="U40" i="12"/>
  <c r="M40" i="12"/>
  <c r="K40" i="12"/>
  <c r="I40" i="12"/>
  <c r="G40" i="12"/>
  <c r="W39" i="12"/>
  <c r="O39" i="12"/>
  <c r="W38" i="12"/>
  <c r="O38" i="12"/>
  <c r="O40" i="12" s="1"/>
  <c r="U35" i="12"/>
  <c r="M35" i="12"/>
  <c r="M42" i="12" s="1"/>
  <c r="K35" i="12"/>
  <c r="K42" i="12" s="1"/>
  <c r="I35" i="12"/>
  <c r="G35" i="12"/>
  <c r="G42" i="12" s="1"/>
  <c r="W34" i="12"/>
  <c r="O34" i="12"/>
  <c r="W33" i="12"/>
  <c r="W35" i="12" s="1"/>
  <c r="W42" i="12" s="1"/>
  <c r="O33" i="12"/>
  <c r="O35" i="12" s="1"/>
  <c r="K20" i="12"/>
  <c r="U18" i="12"/>
  <c r="M18" i="12"/>
  <c r="K18" i="12"/>
  <c r="I18" i="12"/>
  <c r="G18" i="12"/>
  <c r="W17" i="12"/>
  <c r="O17" i="12"/>
  <c r="W16" i="12"/>
  <c r="W18" i="12" s="1"/>
  <c r="W20" i="12" s="1"/>
  <c r="O16" i="12"/>
  <c r="O18" i="12" s="1"/>
  <c r="W13" i="12"/>
  <c r="U13" i="12"/>
  <c r="U20" i="12" s="1"/>
  <c r="M13" i="12"/>
  <c r="M20" i="12" s="1"/>
  <c r="K13" i="12"/>
  <c r="I13" i="12"/>
  <c r="I20" i="12" s="1"/>
  <c r="G13" i="12"/>
  <c r="G20" i="12" s="1"/>
  <c r="W12" i="12"/>
  <c r="O12" i="12"/>
  <c r="W11" i="12"/>
  <c r="O11" i="12"/>
  <c r="O13" i="12" s="1"/>
  <c r="M26" i="11"/>
  <c r="K26" i="11"/>
  <c r="I26" i="11"/>
  <c r="G26" i="11"/>
  <c r="M49" i="10"/>
  <c r="W47" i="10"/>
  <c r="U47" i="10"/>
  <c r="M47" i="10"/>
  <c r="K47" i="10"/>
  <c r="I47" i="10"/>
  <c r="G47" i="10"/>
  <c r="W46" i="10"/>
  <c r="O46" i="10"/>
  <c r="W45" i="10"/>
  <c r="O45" i="10"/>
  <c r="W44" i="10"/>
  <c r="O44" i="10"/>
  <c r="W43" i="10"/>
  <c r="O43" i="10"/>
  <c r="O47" i="10" s="1"/>
  <c r="U40" i="10"/>
  <c r="U49" i="10" s="1"/>
  <c r="M40" i="10"/>
  <c r="K40" i="10"/>
  <c r="K49" i="10" s="1"/>
  <c r="I40" i="10"/>
  <c r="I49" i="10" s="1"/>
  <c r="G40" i="10"/>
  <c r="G49" i="10" s="1"/>
  <c r="W39" i="10"/>
  <c r="O39" i="10"/>
  <c r="W38" i="10"/>
  <c r="O38" i="10"/>
  <c r="W37" i="10"/>
  <c r="W40" i="10" s="1"/>
  <c r="W49" i="10" s="1"/>
  <c r="O37" i="10"/>
  <c r="O40" i="10" s="1"/>
  <c r="O49" i="10" s="1"/>
  <c r="K24" i="10"/>
  <c r="U22" i="10"/>
  <c r="M22" i="10"/>
  <c r="K22" i="10"/>
  <c r="I22" i="10"/>
  <c r="G22" i="10"/>
  <c r="W21" i="10"/>
  <c r="O21" i="10"/>
  <c r="W20" i="10"/>
  <c r="O20" i="10"/>
  <c r="W19" i="10"/>
  <c r="O19" i="10"/>
  <c r="W18" i="10"/>
  <c r="W22" i="10" s="1"/>
  <c r="O18" i="10"/>
  <c r="O22" i="10" s="1"/>
  <c r="U15" i="10"/>
  <c r="U24" i="10" s="1"/>
  <c r="M15" i="10"/>
  <c r="M24" i="10" s="1"/>
  <c r="K15" i="10"/>
  <c r="I15" i="10"/>
  <c r="I24" i="10" s="1"/>
  <c r="G15" i="10"/>
  <c r="G24" i="10" s="1"/>
  <c r="W14" i="10"/>
  <c r="O14" i="10"/>
  <c r="W13" i="10"/>
  <c r="O13" i="10"/>
  <c r="W12" i="10"/>
  <c r="O12" i="10"/>
  <c r="W11" i="10"/>
  <c r="W15" i="10" s="1"/>
  <c r="O11" i="10"/>
  <c r="O15" i="10" s="1"/>
  <c r="O24" i="10" s="1"/>
  <c r="W63" i="9"/>
  <c r="O63" i="9"/>
  <c r="W62" i="9"/>
  <c r="O62" i="9"/>
  <c r="W59" i="9"/>
  <c r="O59" i="9"/>
  <c r="W58" i="9"/>
  <c r="O58" i="9"/>
  <c r="W57" i="9"/>
  <c r="O57" i="9"/>
  <c r="U54" i="9"/>
  <c r="I54" i="9"/>
  <c r="U52" i="9"/>
  <c r="M52" i="9"/>
  <c r="K52" i="9"/>
  <c r="I52" i="9"/>
  <c r="G52" i="9"/>
  <c r="W51" i="9"/>
  <c r="O51" i="9"/>
  <c r="W50" i="9"/>
  <c r="O50" i="9"/>
  <c r="W49" i="9"/>
  <c r="O49" i="9"/>
  <c r="W48" i="9"/>
  <c r="W52" i="9" s="1"/>
  <c r="O48" i="9"/>
  <c r="O52" i="9" s="1"/>
  <c r="U45" i="9"/>
  <c r="M45" i="9"/>
  <c r="M54" i="9" s="1"/>
  <c r="K45" i="9"/>
  <c r="K54" i="9" s="1"/>
  <c r="I45" i="9"/>
  <c r="G45" i="9"/>
  <c r="W44" i="9"/>
  <c r="O44" i="9"/>
  <c r="W43" i="9"/>
  <c r="O43" i="9"/>
  <c r="W42" i="9"/>
  <c r="W45" i="9" s="1"/>
  <c r="O42" i="9"/>
  <c r="O45" i="9" s="1"/>
  <c r="W33" i="9"/>
  <c r="O33" i="9"/>
  <c r="W32" i="9"/>
  <c r="O32" i="9"/>
  <c r="W29" i="9"/>
  <c r="O29" i="9"/>
  <c r="W28" i="9"/>
  <c r="O28" i="9"/>
  <c r="W27" i="9"/>
  <c r="O27" i="9"/>
  <c r="K24" i="9"/>
  <c r="U22" i="9"/>
  <c r="M22" i="9"/>
  <c r="K22" i="9"/>
  <c r="I22" i="9"/>
  <c r="G22" i="9"/>
  <c r="W21" i="9"/>
  <c r="O21" i="9"/>
  <c r="W20" i="9"/>
  <c r="O20" i="9"/>
  <c r="W19" i="9"/>
  <c r="O19" i="9"/>
  <c r="W18" i="9"/>
  <c r="W22" i="9" s="1"/>
  <c r="O18" i="9"/>
  <c r="O22" i="9" s="1"/>
  <c r="U15" i="9"/>
  <c r="M15" i="9"/>
  <c r="M24" i="9" s="1"/>
  <c r="K15" i="9"/>
  <c r="I15" i="9"/>
  <c r="G15" i="9"/>
  <c r="G24" i="9" s="1"/>
  <c r="W14" i="9"/>
  <c r="O14" i="9"/>
  <c r="W13" i="9"/>
  <c r="O13" i="9"/>
  <c r="W12" i="9"/>
  <c r="O12" i="9"/>
  <c r="W11" i="9"/>
  <c r="W15" i="9" s="1"/>
  <c r="W24" i="9" s="1"/>
  <c r="O11" i="9"/>
  <c r="O15" i="9" s="1"/>
  <c r="O24" i="9" s="1"/>
  <c r="M44" i="8"/>
  <c r="M48" i="8" s="1"/>
  <c r="K44" i="8"/>
  <c r="K48" i="8" s="1"/>
  <c r="I44" i="8"/>
  <c r="I48" i="8" s="1"/>
  <c r="G44" i="8"/>
  <c r="G48" i="8" s="1"/>
  <c r="M33" i="8"/>
  <c r="M45" i="8" s="1"/>
  <c r="K33" i="8"/>
  <c r="K45" i="8" s="1"/>
  <c r="I33" i="8"/>
  <c r="I45" i="8" s="1"/>
  <c r="G33" i="8"/>
  <c r="G45" i="8" s="1"/>
  <c r="M15" i="8"/>
  <c r="M22" i="8" s="1"/>
  <c r="K15" i="8"/>
  <c r="K22" i="8" s="1"/>
  <c r="I15" i="8"/>
  <c r="I22" i="8" s="1"/>
  <c r="G15" i="8"/>
  <c r="G22" i="8" s="1"/>
  <c r="W71" i="7"/>
  <c r="O71" i="7"/>
  <c r="W70" i="7"/>
  <c r="O70" i="7"/>
  <c r="W66" i="7"/>
  <c r="O66" i="7"/>
  <c r="W64" i="7"/>
  <c r="O64" i="7"/>
  <c r="W62" i="7"/>
  <c r="O62" i="7"/>
  <c r="W60" i="7"/>
  <c r="O60" i="7"/>
  <c r="W59" i="7"/>
  <c r="O59" i="7"/>
  <c r="W58" i="7"/>
  <c r="O58" i="7"/>
  <c r="W57" i="7"/>
  <c r="O57" i="7"/>
  <c r="W56" i="7"/>
  <c r="O56" i="7"/>
  <c r="W55" i="7"/>
  <c r="O55" i="7"/>
  <c r="W54" i="7"/>
  <c r="O54" i="7"/>
  <c r="W53" i="7"/>
  <c r="O53" i="7"/>
  <c r="W52" i="7"/>
  <c r="O52" i="7"/>
  <c r="W50" i="7"/>
  <c r="O50" i="7"/>
  <c r="W49" i="7"/>
  <c r="O49" i="7"/>
  <c r="W46" i="7"/>
  <c r="O46" i="7"/>
  <c r="W44" i="7"/>
  <c r="O44" i="7"/>
  <c r="W43" i="7"/>
  <c r="O43" i="7"/>
  <c r="W42" i="7"/>
  <c r="O42" i="7"/>
  <c r="W41" i="7"/>
  <c r="O41" i="7"/>
  <c r="W40" i="7"/>
  <c r="O40" i="7"/>
  <c r="W39" i="7"/>
  <c r="O39" i="7"/>
  <c r="W38" i="7"/>
  <c r="O38" i="7"/>
  <c r="W37" i="7"/>
  <c r="O37" i="7"/>
  <c r="W35" i="7"/>
  <c r="O35" i="7"/>
  <c r="W34" i="7"/>
  <c r="O34" i="7"/>
  <c r="W31" i="7"/>
  <c r="O31" i="7"/>
  <c r="W30" i="7"/>
  <c r="O30" i="7"/>
  <c r="W28" i="7"/>
  <c r="O28" i="7"/>
  <c r="W26" i="7"/>
  <c r="O26" i="7"/>
  <c r="W25" i="7"/>
  <c r="O25" i="7"/>
  <c r="W24" i="7"/>
  <c r="O24" i="7"/>
  <c r="W23" i="7"/>
  <c r="O23" i="7"/>
  <c r="W22" i="7"/>
  <c r="O22" i="7"/>
  <c r="W21" i="7"/>
  <c r="O21" i="7"/>
  <c r="W20" i="7"/>
  <c r="O20" i="7"/>
  <c r="W17" i="7"/>
  <c r="O17" i="7"/>
  <c r="W16" i="7"/>
  <c r="O16" i="7"/>
  <c r="W15" i="7"/>
  <c r="O15" i="7"/>
  <c r="W14" i="7"/>
  <c r="O14" i="7"/>
  <c r="W13" i="7"/>
  <c r="O13" i="7"/>
  <c r="W11" i="7"/>
  <c r="O11" i="7"/>
  <c r="W10" i="7"/>
  <c r="O10" i="7"/>
  <c r="W57" i="6"/>
  <c r="O57" i="6"/>
  <c r="O55" i="6"/>
  <c r="O54" i="6"/>
  <c r="O53" i="6"/>
  <c r="W51" i="6"/>
  <c r="O51" i="6"/>
  <c r="W50" i="6"/>
  <c r="O50" i="6"/>
  <c r="W49" i="6"/>
  <c r="O49" i="6"/>
  <c r="W47" i="6"/>
  <c r="O47" i="6"/>
  <c r="W46" i="6"/>
  <c r="O46" i="6"/>
  <c r="W43" i="6"/>
  <c r="O43" i="6"/>
  <c r="W42" i="6"/>
  <c r="O42" i="6"/>
  <c r="W40" i="6"/>
  <c r="O40" i="6"/>
  <c r="W39" i="6"/>
  <c r="O39" i="6"/>
  <c r="W35" i="6"/>
  <c r="U35" i="6"/>
  <c r="M35" i="6"/>
  <c r="K35" i="6"/>
  <c r="I35" i="6"/>
  <c r="G35" i="6"/>
  <c r="W34" i="6"/>
  <c r="O34" i="6"/>
  <c r="W33" i="6"/>
  <c r="O33" i="6"/>
  <c r="W32" i="6"/>
  <c r="O32" i="6"/>
  <c r="W31" i="6"/>
  <c r="O31" i="6"/>
  <c r="M28" i="6"/>
  <c r="K28" i="6"/>
  <c r="I28" i="6"/>
  <c r="G28" i="6"/>
  <c r="O27" i="6"/>
  <c r="O26" i="6"/>
  <c r="O25" i="6"/>
  <c r="O24" i="6"/>
  <c r="O23" i="6"/>
  <c r="O22" i="6"/>
  <c r="O28" i="6" s="1"/>
  <c r="O19" i="6"/>
  <c r="O17" i="6"/>
  <c r="O16" i="6"/>
  <c r="O14" i="6"/>
  <c r="O13" i="6"/>
  <c r="W12" i="6"/>
  <c r="O12" i="6"/>
  <c r="W11" i="6"/>
  <c r="O11" i="6"/>
  <c r="W10" i="6"/>
  <c r="O10" i="6"/>
  <c r="O54" i="9" l="1"/>
  <c r="W47" i="14"/>
  <c r="O35" i="6"/>
  <c r="W54" i="9"/>
  <c r="W24" i="10"/>
  <c r="O20" i="12"/>
  <c r="O42" i="12"/>
  <c r="O23" i="15"/>
  <c r="O24" i="16"/>
  <c r="K41" i="28"/>
  <c r="I24" i="9"/>
  <c r="U24" i="9"/>
  <c r="G54" i="9"/>
  <c r="W61" i="13"/>
  <c r="W23" i="15"/>
  <c r="O54" i="15"/>
  <c r="O26" i="19"/>
  <c r="O27" i="20"/>
  <c r="W27" i="21"/>
  <c r="O52" i="13"/>
  <c r="O61" i="13" s="1"/>
</calcChain>
</file>

<file path=xl/sharedStrings.xml><?xml version="1.0" encoding="utf-8"?>
<sst xmlns="http://schemas.openxmlformats.org/spreadsheetml/2006/main" count="1564" uniqueCount="430">
  <si>
    <t>Financial Supplement</t>
  </si>
  <si>
    <t>Third Quarter 2018</t>
  </si>
  <si>
    <t>(Unaudited)</t>
  </si>
  <si>
    <t>World Headquarters</t>
  </si>
  <si>
    <t>Internet Address</t>
  </si>
  <si>
    <t>Contacts</t>
  </si>
  <si>
    <t>16600 Swingley Ridge Road</t>
  </si>
  <si>
    <t>www.rgare.com</t>
  </si>
  <si>
    <t>Todd C. Larson</t>
  </si>
  <si>
    <t>Chesterfield, Missouri  63017</t>
  </si>
  <si>
    <t>Senior Executive Vice President</t>
  </si>
  <si>
    <t>U.S.A.</t>
  </si>
  <si>
    <t>and Chief Financial Officer</t>
  </si>
  <si>
    <t>Phone: (636) 736-7000</t>
  </si>
  <si>
    <t>Current Ratings</t>
  </si>
  <si>
    <t>e-mail: tlarson@rgare.com</t>
  </si>
  <si>
    <t>Standard &amp; Poor's</t>
  </si>
  <si>
    <t>A.M. Best</t>
  </si>
  <si>
    <t>Moody's</t>
  </si>
  <si>
    <t>Jeff Hopson</t>
  </si>
  <si>
    <t>Financial Strength Ratings</t>
  </si>
  <si>
    <t>Senior Vice President</t>
  </si>
  <si>
    <t>RGA Reinsurance Company</t>
  </si>
  <si>
    <t>AA-</t>
  </si>
  <si>
    <t>A+</t>
  </si>
  <si>
    <t>A1</t>
  </si>
  <si>
    <t>Investor Relations</t>
  </si>
  <si>
    <t>RGA Life Reinsurance Company of Canada</t>
  </si>
  <si>
    <t>NR</t>
  </si>
  <si>
    <t>Phone: (636) 736-2068</t>
  </si>
  <si>
    <t>RGA International Reinsurance Company dac</t>
  </si>
  <si>
    <t>e-mail: jhopson@rgare.com</t>
  </si>
  <si>
    <t>RGA Global Reinsurance Company, Ltd.</t>
  </si>
  <si>
    <t>RGA Reinsurance Company of Australia Limited</t>
  </si>
  <si>
    <t>RGA Americas Reinsurance Company, Ltd.</t>
  </si>
  <si>
    <t>RGA Atlantic Reinsurance Company Ltd.</t>
  </si>
  <si>
    <t>Senior Debt Ratings</t>
  </si>
  <si>
    <t>Reinsurance Group of America, Incorporated</t>
  </si>
  <si>
    <t>A</t>
  </si>
  <si>
    <t>a-</t>
  </si>
  <si>
    <t>Baa1</t>
  </si>
  <si>
    <t>Our common stock is traded on the New York Stock Exchange under the symbol “RGA.”</t>
  </si>
  <si>
    <t>3rd Quarter 2018</t>
  </si>
  <si>
    <t>Table of Contents</t>
  </si>
  <si>
    <t>Page</t>
  </si>
  <si>
    <t>Non-GAAP Disclosures</t>
  </si>
  <si>
    <t>Non-GAAP</t>
  </si>
  <si>
    <t>2018 Notes</t>
  </si>
  <si>
    <t>Consolidated</t>
  </si>
  <si>
    <t>Financial Highlights</t>
  </si>
  <si>
    <t>Fin Highlights</t>
  </si>
  <si>
    <t>Consolidated GAAP Income Statements (including Adjusted Operating Income Reconciliations)</t>
  </si>
  <si>
    <t>CONSOL EARNINGS</t>
  </si>
  <si>
    <t>Consolidated Balance Sheets</t>
  </si>
  <si>
    <t>CONSOL BAL SHEET</t>
  </si>
  <si>
    <t>Segment Summaries of GAAP Income Statements and Adjusted Operating Income Statements</t>
  </si>
  <si>
    <t>U.S. and Latin America Operations</t>
  </si>
  <si>
    <t>USM</t>
  </si>
  <si>
    <t>Canada Traditional</t>
  </si>
  <si>
    <t>CAN</t>
  </si>
  <si>
    <t>Canada Financial Solutions</t>
  </si>
  <si>
    <t>CAN Fin Sol</t>
  </si>
  <si>
    <t>Europe, Middle East and Africa Traditional</t>
  </si>
  <si>
    <t>EMEA</t>
  </si>
  <si>
    <t>Europe, Middle East and Africa Financial Solutions</t>
  </si>
  <si>
    <t>EMEA Fin Sol</t>
  </si>
  <si>
    <t>Asia Pacific Traditional</t>
  </si>
  <si>
    <t>AP</t>
  </si>
  <si>
    <t>Asia Pacific Financial Solutions</t>
  </si>
  <si>
    <t>AP Fin Sol</t>
  </si>
  <si>
    <t>Corporate and Other</t>
  </si>
  <si>
    <t>Corp</t>
  </si>
  <si>
    <t>Summary of Segment GAAP Income</t>
  </si>
  <si>
    <t>NI Summary</t>
  </si>
  <si>
    <t>Summary of Segment Adjusted Operating Income</t>
  </si>
  <si>
    <t>OI Summary</t>
  </si>
  <si>
    <t>Investments</t>
  </si>
  <si>
    <t>Cash and Invested Assets, Investment Income and Yield Summary</t>
  </si>
  <si>
    <t>Inv1</t>
  </si>
  <si>
    <t>Amortized Cost, Gross Unrealized Gains and Losses, and Estimated Fair Values of Fixed Maturity and Equity Securities</t>
  </si>
  <si>
    <t>Inv2</t>
  </si>
  <si>
    <t>Corporate Fixed Maturity Securities by Sector</t>
  </si>
  <si>
    <t>Inv3</t>
  </si>
  <si>
    <t>Ratings of Fixed Maturity Securities and Structured Fixed Maturity Securities</t>
  </si>
  <si>
    <t>Inv4</t>
  </si>
  <si>
    <t>Gross Unrealized Losses Aging - Fixed Maturity</t>
  </si>
  <si>
    <t>Inv7</t>
  </si>
  <si>
    <t>Fixed Maturity and Equity Securities Below Amortized Cost</t>
  </si>
  <si>
    <t>Inv8</t>
  </si>
  <si>
    <t>Consolidated Investment Related Gains and Losses</t>
  </si>
  <si>
    <t>Inv10</t>
  </si>
  <si>
    <t>Appendix</t>
  </si>
  <si>
    <t>Reconciliations of GAAP to Non-GAAP Measures</t>
  </si>
  <si>
    <t>Quarterly Financial Supplement</t>
  </si>
  <si>
    <t>This Financial Supplement is for information purposes only and includes unaudited figures.  This report should be read in conjunction with documents filed by Reinsurance Group of America, Incorporated (“RGA”) with the SEC. The consolidated financial information herein include the assets, liabilities, and results of operations of RGA and its subsidiaries, all of which are wholly owned (collectively, the “Company”).</t>
  </si>
  <si>
    <t xml:space="preserve">RGA uses a non-GAAP financial measure called adjusted operating income as a basis for analyzing financial results. This measure also serves as a basis for establishing target levels and awards under RGA’s management incentive programs. Management believes that adjusted operating income, on a pre-tax and after-tax basis, better measures the ongoing profitability and underlying trends of the Company’s continuing operations, primarily because that measure excludes substantially all of the effect of net investment related gains and losses, as well as changes in the fair value of certain embedded derivatives and related deferred acquisition costs. These items can be volatile, primarily due to the credit market and interest rate environment and are not necessarily indicative of the performance of the Company’s underlying businesses. Additionally, adjusted operating income excludes any net gain or loss from discontinued operations, the cumulative effect of any accounting changes, tax reform and other items that management believes are not indicative of the Company’s ongoing operations. The definition of adjusted operating income can vary by company and is not considered a substitute for GAAP net income. A reconciliation of income before income taxes of the operating segments to adjusted operating income before income tax is presented in the appendix.
</t>
  </si>
  <si>
    <t>RGA evaluates its shareholders’ equity position excluding the impact of accumulated other comprehensive income (“AOCI”) since the net unrealized gains or losses included in AOCI primarily relate to changes in interest rates, credit spreads on its investment securities and foreign currency fluctuations that are not permanent and can fluctuate significantly from period to period.</t>
  </si>
  <si>
    <t>RGA uses a non-GAAP financial measure called adjusted operating return on equity, which is calculated as adjusted operating income divided by average shareholders’ equity excluding AOCI. Additionally, RGA uses a non-GAAP financial measure called book value per share excluding the impact of AOCI that management believes is important in evaluating the balance sheet in order to ignore the effects of unrealized amounts primarily associated with mark-to-market adjustments on investments and foreign currency translation. A reconciliation of stockholders’ equity before and after the impact of AOCI is presented in the appendix.</t>
  </si>
  <si>
    <t>(USD thousands, except in force and per share data)</t>
  </si>
  <si>
    <t>Three Months Ended</t>
  </si>
  <si>
    <t>Current Qtr</t>
  </si>
  <si>
    <t>Year-to-Date</t>
  </si>
  <si>
    <t>Sept. 30,</t>
  </si>
  <si>
    <t>June 30,</t>
  </si>
  <si>
    <t>March 31,</t>
  </si>
  <si>
    <t>Dec. 31,</t>
  </si>
  <si>
    <t>vs. PY</t>
  </si>
  <si>
    <t>Quarter</t>
  </si>
  <si>
    <t>Change</t>
  </si>
  <si>
    <t>Net premiums</t>
  </si>
  <si>
    <t>Net income</t>
  </si>
  <si>
    <t>Adjusted operating income</t>
  </si>
  <si>
    <t>Return on equity - annualized</t>
  </si>
  <si>
    <t>Return on equity - trailing 12 months</t>
  </si>
  <si>
    <t>Adjusted operating return on equity (ex AOCI):</t>
  </si>
  <si>
    <t>Annualized</t>
  </si>
  <si>
    <t>Trailing 12 months</t>
  </si>
  <si>
    <t>Total assets</t>
  </si>
  <si>
    <t>Assumed Life Reinsurance In Force (in billions)</t>
  </si>
  <si>
    <t>U.S. and Latin America Traditional</t>
  </si>
  <si>
    <t>U.S. and Latin America Financial Solutions</t>
  </si>
  <si>
    <t>Total assumed life reinsurance in force</t>
  </si>
  <si>
    <t>Assumed New Business Production (in billions)</t>
  </si>
  <si>
    <t>Total assumed new business production</t>
  </si>
  <si>
    <t>Per Share and Shares Data</t>
  </si>
  <si>
    <t>Basic earnings per share</t>
  </si>
  <si>
    <t>Diluted earnings per share</t>
  </si>
  <si>
    <t>Wgt. average common shares outstanding</t>
  </si>
  <si>
    <t>Basic</t>
  </si>
  <si>
    <t>Diluted</t>
  </si>
  <si>
    <t>Common shares issued</t>
  </si>
  <si>
    <t>Treasury shares</t>
  </si>
  <si>
    <t>Common shares outstanding</t>
  </si>
  <si>
    <t>Book value per share</t>
  </si>
  <si>
    <t>Per share effect of AOCI</t>
  </si>
  <si>
    <t>Book value per share, excluding AOCI</t>
  </si>
  <si>
    <t>Stockholders’ dividends paid</t>
  </si>
  <si>
    <t>(USD thousands)</t>
  </si>
  <si>
    <t>Revenues:</t>
  </si>
  <si>
    <t>Investment income, net of related expenses</t>
  </si>
  <si>
    <t>Investment related gains (losses), net</t>
  </si>
  <si>
    <t>OTTI on fixed maturity securities</t>
  </si>
  <si>
    <t>Other investment related gains (losses), net</t>
  </si>
  <si>
    <t>Total investment related gains (losses), net</t>
  </si>
  <si>
    <t>Other revenue</t>
  </si>
  <si>
    <t>Total revenues</t>
  </si>
  <si>
    <t>Benefits and expenses:</t>
  </si>
  <si>
    <t>Claims and other policy benefits</t>
  </si>
  <si>
    <t>Interest credited</t>
  </si>
  <si>
    <t>Policy acquisition costs and other insurance expenses</t>
  </si>
  <si>
    <t>Other operating expenses</t>
  </si>
  <si>
    <t>Interest expense</t>
  </si>
  <si>
    <t>Collateral finance and securitization expense</t>
  </si>
  <si>
    <t>Total benefits and expenses</t>
  </si>
  <si>
    <t>Income before income taxes</t>
  </si>
  <si>
    <t>Provision for income taxes</t>
  </si>
  <si>
    <t>Pre-tax adjusted operating income reconciliation:</t>
  </si>
  <si>
    <t>Income before income tax</t>
  </si>
  <si>
    <t>Investment and derivative (gains) losses (1)</t>
  </si>
  <si>
    <t>Change in value of modified coinsurance and</t>
  </si>
  <si>
    <t xml:space="preserve">   funds withheld embedded derivatives (1)</t>
  </si>
  <si>
    <t>GMXB embedded derivatives (1)</t>
  </si>
  <si>
    <t>Funds withheld (gains) losses - investment income</t>
  </si>
  <si>
    <t>EIA embedded derivatives - interest credited</t>
  </si>
  <si>
    <t>DAC offset, net</t>
  </si>
  <si>
    <t>Investment (income) loss on unit-linked variable annuities</t>
  </si>
  <si>
    <t>Interest credited on unit-linked variable annuities</t>
  </si>
  <si>
    <t>Non-investment derivatives</t>
  </si>
  <si>
    <t>Adjusted operating income before income taxes</t>
  </si>
  <si>
    <t>After-tax adjusted operating income reconciliation:</t>
  </si>
  <si>
    <t>Statutory tax rate changes and subsequent effects</t>
  </si>
  <si>
    <t>Wgt. average common shares outstanding (diluted)</t>
  </si>
  <si>
    <t>Diluted earnings per share - adjusted operating income</t>
  </si>
  <si>
    <t>Foreign currency effect on (2):</t>
  </si>
  <si>
    <t>Adjusted operating income (loss) before income taxes</t>
  </si>
  <si>
    <t>(1) Included in “Investment related gains (losses), net” on Consolidated GAAP Income Statement.</t>
  </si>
  <si>
    <t>(2) Compared to comparable prior year period.</t>
  </si>
  <si>
    <t>Assets</t>
  </si>
  <si>
    <t>Fixed maturity securities, available-for-sale</t>
  </si>
  <si>
    <t>Equity securities (1)</t>
  </si>
  <si>
    <t>Mortgage loans on real estate</t>
  </si>
  <si>
    <t>Policy loans</t>
  </si>
  <si>
    <t>Funds withheld at interest</t>
  </si>
  <si>
    <t>Short-term investments</t>
  </si>
  <si>
    <t>Other invested assets (1)</t>
  </si>
  <si>
    <t>Total investments</t>
  </si>
  <si>
    <t>Cash and cash equivalents</t>
  </si>
  <si>
    <t>Accrued investment income</t>
  </si>
  <si>
    <t>Premiums receivable and other reinsurance balances</t>
  </si>
  <si>
    <t>Reinsurance ceded receivables</t>
  </si>
  <si>
    <t>Deferred policy acquisition costs</t>
  </si>
  <si>
    <t>Other assets</t>
  </si>
  <si>
    <t>Liabilities and stockholders’ equity</t>
  </si>
  <si>
    <t>Future policy benefits</t>
  </si>
  <si>
    <t>Interest-sensitive contract liabilities</t>
  </si>
  <si>
    <t>Other policy claims and benefits</t>
  </si>
  <si>
    <t>Other reinsurance balances</t>
  </si>
  <si>
    <t>Deferred income taxes</t>
  </si>
  <si>
    <t>Other liabilities</t>
  </si>
  <si>
    <t>Long-term debt</t>
  </si>
  <si>
    <t>Collateral finance and securitization notes</t>
  </si>
  <si>
    <t>Total liabilities</t>
  </si>
  <si>
    <t>Stockholders’ equity:</t>
  </si>
  <si>
    <t>Common stock, at par value</t>
  </si>
  <si>
    <t>Additional paid-in-capital</t>
  </si>
  <si>
    <t>Retained earnings</t>
  </si>
  <si>
    <t>Treasury stock</t>
  </si>
  <si>
    <t>Accumulated other comprehensive income (AOCI):</t>
  </si>
  <si>
    <t>Accumulated currency translation adjustment, net of income taxes</t>
  </si>
  <si>
    <t>Unrealized appreciation of securities, net of income taxes</t>
  </si>
  <si>
    <t>Pension and postretirement benefits, net of income taxes</t>
  </si>
  <si>
    <t xml:space="preserve">Total stockholders’ equity </t>
  </si>
  <si>
    <t>Total liabilities and stockholders’ equity</t>
  </si>
  <si>
    <t>Total stockholders’ equity, excluding AOCI</t>
  </si>
  <si>
    <t>See appendix for reconciliation of total stockholders’ equity before and after impact of AOCI.</t>
  </si>
  <si>
    <t>(1) Effective January 1, 2018, the Company adopted ASU 2016-01.  For additional information see the “2018 Notes” section on page 2.</t>
  </si>
  <si>
    <t>GAAP Income Statements</t>
  </si>
  <si>
    <t>Loss and expense ratios:</t>
  </si>
  <si>
    <t>Foreign currency effect on (1):</t>
  </si>
  <si>
    <t>Income (loss) before income taxes</t>
  </si>
  <si>
    <t>See appendix for reconciliation of GAAP income before income taxes to adjusted operating income before income taxes.</t>
  </si>
  <si>
    <t>(1) Compared to comparable prior year period.</t>
  </si>
  <si>
    <t>Adjusted Operating Income Statements</t>
  </si>
  <si>
    <t>U.S. and Latin America Financial Solutions - Asset Intensive</t>
  </si>
  <si>
    <t>Investment related gains, net</t>
  </si>
  <si>
    <t>U.S. and Latin America Financial Solutions - Asset Intensive (continued)</t>
  </si>
  <si>
    <t>(USD millions)</t>
  </si>
  <si>
    <t>Annuity account values:</t>
  </si>
  <si>
    <t>Fixed annuities (deferred)</t>
  </si>
  <si>
    <t>Net interest spread (fixed annuities)</t>
  </si>
  <si>
    <t>Equity-indexed annuities</t>
  </si>
  <si>
    <t>Variable annuities account values</t>
  </si>
  <si>
    <t>No riders</t>
  </si>
  <si>
    <t>GMDB only</t>
  </si>
  <si>
    <t>GMIB only</t>
  </si>
  <si>
    <t>GMAB only</t>
  </si>
  <si>
    <t>GMWB only</t>
  </si>
  <si>
    <t>GMDB / WB</t>
  </si>
  <si>
    <t>Other</t>
  </si>
  <si>
    <t>Total variable annuities account values</t>
  </si>
  <si>
    <t>Fair value of liabilities associated with living benefit riders</t>
  </si>
  <si>
    <t>Interest-sensitive contract liabilities associated with:</t>
  </si>
  <si>
    <t>Guaranteed investment contracts</t>
  </si>
  <si>
    <t>Bank-owned life insurance (BOLI)</t>
  </si>
  <si>
    <t>Other asset-intensive business</t>
  </si>
  <si>
    <t>Future policy benefits associated with:</t>
  </si>
  <si>
    <t>Payout annuities</t>
  </si>
  <si>
    <t>U.S. and Latin America Financial Solutions - Financial Reinsurance</t>
  </si>
  <si>
    <t>Loss ratios (creditor business)</t>
  </si>
  <si>
    <t>Loss ratios (excluding creditor business)</t>
  </si>
  <si>
    <t>Claims and other policy benefits / (net premiums + investment income)</t>
  </si>
  <si>
    <t>Policy acquisition costs and other insurance expenses (creditor business)</t>
  </si>
  <si>
    <t>Policy acquisition costs and other insurance expenses (excluding creditor business)</t>
  </si>
  <si>
    <t>Creditor reinsurance net premiums</t>
  </si>
  <si>
    <t xml:space="preserve">Note: The loss ratios on creditor reinsurance business are normally lower than traditional reinsurance, while allowances are normally higher as a percentage of premiums.  </t>
  </si>
  <si>
    <t>(1) Compared to comparable prior year period</t>
  </si>
  <si>
    <t>Canada Financial Solutions (1)</t>
  </si>
  <si>
    <t>(1) Canada Financial Solutions operations includes longevity and financial reinsurance transactions.</t>
  </si>
  <si>
    <t>(2) Compared to comparable prior year period</t>
  </si>
  <si>
    <t>Critical illness net premiums</t>
  </si>
  <si>
    <t>Europe, Middle East and Africa Financial Solutions (1)</t>
  </si>
  <si>
    <t>(1) Europe, Middle East and Africa Financial Solutions operations includes asset intensive, financial reinsurance, capital motivated and longevity closed block business.</t>
  </si>
  <si>
    <t>Asia Pacific Financial Solutions (1)</t>
  </si>
  <si>
    <t>(1) Asia Pacific Financial Solutions operations includes asset intensive, financial reinsurance, and disabled life closed block business.</t>
  </si>
  <si>
    <t>Policy acquisition costs and other insurance income</t>
  </si>
  <si>
    <t>Loss before income taxes</t>
  </si>
  <si>
    <t>Adjusted operating loss before income taxes</t>
  </si>
  <si>
    <t>U.S. and Latin America:</t>
  </si>
  <si>
    <t>Traditional</t>
  </si>
  <si>
    <t>Financial Solutions:</t>
  </si>
  <si>
    <t>Asset Intensive</t>
  </si>
  <si>
    <t>Financial Reinsurance</t>
  </si>
  <si>
    <t>Total U.S. and Latin America</t>
  </si>
  <si>
    <t>Canada:</t>
  </si>
  <si>
    <t>Total Canada</t>
  </si>
  <si>
    <t>Europe, Middle East and Africa:</t>
  </si>
  <si>
    <t>Total Europe, Middle East and Africa</t>
  </si>
  <si>
    <t>Asia Pacific:</t>
  </si>
  <si>
    <t>Total Asia Pacific</t>
  </si>
  <si>
    <t>Consolidated income before income taxes</t>
  </si>
  <si>
    <t>Consolidated adjusted operating income before income taxes</t>
  </si>
  <si>
    <t>Cash and Invested Assets</t>
  </si>
  <si>
    <t>Fixed maturity securities, available-for-sale (1)</t>
  </si>
  <si>
    <t>Equity securities (2)</t>
  </si>
  <si>
    <t>Other invested assets</t>
  </si>
  <si>
    <t>Total cash and invested assets</t>
  </si>
  <si>
    <t>(1) The Company holds the various types of fixed maturity securities available-for-sale and classifies them as corporate securities (“Corporate”), Canadian and Canadian provincial government securities (“Canadian government”), residential mortgage-backed securities (“RMBS”), asset-backed securities (“ABS”), commercial mortgage-backed securities (“CMBS”), U.S. government and agencies (“U.S. government”), state and political subdivisions, and other foreign government, supernational and foreign government-sponsored enterprises (“Other foreign government”).</t>
  </si>
  <si>
    <t>(2) Effective January 1, 2018, the Company adopted ASU 2016-01.  For additional information see the “2018 Notes” section on page 2.</t>
  </si>
  <si>
    <t>Investment Income and Yield Summary</t>
  </si>
  <si>
    <t>Average invested assets at amortized cost (1)</t>
  </si>
  <si>
    <t xml:space="preserve">Net investment income (1) </t>
  </si>
  <si>
    <t xml:space="preserve">Annualized investment yield (ratio of net investment income to average invested assets at amortized cost) (1) </t>
  </si>
  <si>
    <t>(1) Excludes spread related business (e.g. coinsurance of annuities).</t>
  </si>
  <si>
    <t>Amortized Cost, Gross Unrealized Gains and Losses, and Estimated Fair Values of Fixed Maturity Securities (1)</t>
  </si>
  <si>
    <t>(Excludes Funds Withheld Portfolios)</t>
  </si>
  <si>
    <t>Other-than-</t>
  </si>
  <si>
    <t>Estimated</t>
  </si>
  <si>
    <t>temporary</t>
  </si>
  <si>
    <t>Amortized</t>
  </si>
  <si>
    <t>Unrealized</t>
  </si>
  <si>
    <t>Fair</t>
  </si>
  <si>
    <t xml:space="preserve">% of </t>
  </si>
  <si>
    <t>Impairment</t>
  </si>
  <si>
    <t>Cost</t>
  </si>
  <si>
    <t>Gains</t>
  </si>
  <si>
    <t>Losses</t>
  </si>
  <si>
    <t>Value</t>
  </si>
  <si>
    <t>Total</t>
  </si>
  <si>
    <t>in AOCI</t>
  </si>
  <si>
    <t>Available-for-sale:</t>
  </si>
  <si>
    <t xml:space="preserve">   Corporate</t>
  </si>
  <si>
    <t xml:space="preserve">   Canadian governments</t>
  </si>
  <si>
    <t xml:space="preserve">   RMBS</t>
  </si>
  <si>
    <t xml:space="preserve">   ABS</t>
  </si>
  <si>
    <t xml:space="preserve">   CMBS</t>
  </si>
  <si>
    <t xml:space="preserve">   U.S. government</t>
  </si>
  <si>
    <t xml:space="preserve">   State and political subdivisions</t>
  </si>
  <si>
    <t xml:space="preserve">   Other foreign government</t>
  </si>
  <si>
    <t>Total fixed maturity securities</t>
  </si>
  <si>
    <t>Non-redeemable preferred stock</t>
  </si>
  <si>
    <t>Other equity securities</t>
  </si>
  <si>
    <t>Total equity securities</t>
  </si>
  <si>
    <t>Amortized Cost</t>
  </si>
  <si>
    <t>Estimated Fair Value</t>
  </si>
  <si>
    <t>% of Total</t>
  </si>
  <si>
    <t>Average Credit Ratings (1)</t>
  </si>
  <si>
    <t>Financial institutions</t>
  </si>
  <si>
    <t>Banking</t>
  </si>
  <si>
    <t>A-</t>
  </si>
  <si>
    <t>Brokerage/asset managers/exchanges</t>
  </si>
  <si>
    <t>Finance companies</t>
  </si>
  <si>
    <t>BBB+</t>
  </si>
  <si>
    <t>Insurance</t>
  </si>
  <si>
    <t>REITs</t>
  </si>
  <si>
    <t>Other finance</t>
  </si>
  <si>
    <t xml:space="preserve">      Total financial institutions</t>
  </si>
  <si>
    <t>Industrials</t>
  </si>
  <si>
    <t>BBB</t>
  </si>
  <si>
    <t>Capital goods</t>
  </si>
  <si>
    <t>Communications</t>
  </si>
  <si>
    <t>Consumer cyclical</t>
  </si>
  <si>
    <t>Consumer noncyclical</t>
  </si>
  <si>
    <t>Energy</t>
  </si>
  <si>
    <t>Technology</t>
  </si>
  <si>
    <t>Transportation</t>
  </si>
  <si>
    <t>Other Industrial</t>
  </si>
  <si>
    <t xml:space="preserve">       Total industrials</t>
  </si>
  <si>
    <t>Utilities</t>
  </si>
  <si>
    <t>Electric</t>
  </si>
  <si>
    <t>Natural gas</t>
  </si>
  <si>
    <t>Other utility</t>
  </si>
  <si>
    <t xml:space="preserve">       Total utilities</t>
  </si>
  <si>
    <t xml:space="preserve">     Total</t>
  </si>
  <si>
    <t xml:space="preserve">(1) The Average Credit Rating designations are based on the ratings from nationally recognized statistical rating organizations (NRSRO), primarily those assigned by Moody’s, S&amp;P and Fitch. </t>
  </si>
  <si>
    <t>Ratings of Fixed Maturity Securities</t>
  </si>
  <si>
    <t>NAIC Designation (1)</t>
  </si>
  <si>
    <t>Rating Agency Designation (2)</t>
  </si>
  <si>
    <t>AAA/AA/A</t>
  </si>
  <si>
    <t>BB</t>
  </si>
  <si>
    <t>B</t>
  </si>
  <si>
    <t>CCC</t>
  </si>
  <si>
    <t>In or near default</t>
  </si>
  <si>
    <t xml:space="preserve">Total </t>
  </si>
  <si>
    <t>(1) Structured securities held by the Company’s insurance subsidiaries that maintain the NAIC statutory basis of accounting that meet the definition of SSAP No. 43R utilize the NAIC rating methodology.</t>
  </si>
  <si>
    <t xml:space="preserve"> All other securities will continue to utilize the NRSRO ratings, as available, or equivalent ratings based on information from the NAIC.</t>
  </si>
  <si>
    <t>(2) The Rating Agency Designation includes all “+” or “-” at that rating level (e. g. “BBB” includes “BBB+”, “BBB”, and “BBB-”).</t>
  </si>
  <si>
    <t>Structured Fixed Maturity Securities</t>
  </si>
  <si>
    <t>RMBS</t>
  </si>
  <si>
    <t>Agency</t>
  </si>
  <si>
    <t>Non-agency</t>
  </si>
  <si>
    <t>CMBS</t>
  </si>
  <si>
    <t>ABS</t>
  </si>
  <si>
    <t>Gross Unrealized Losses Aging</t>
  </si>
  <si>
    <t>Fixed Maturity Securities</t>
  </si>
  <si>
    <t>Gross Unrealized Losses</t>
  </si>
  <si>
    <t>Less than 20%</t>
  </si>
  <si>
    <t>20% or more for less than six months</t>
  </si>
  <si>
    <t>20% or more for six months or greater</t>
  </si>
  <si>
    <t>Fixed Maturity Securities Below Amortized Cost (1)</t>
  </si>
  <si>
    <t>Less than 12 months</t>
  </si>
  <si>
    <t>Equal to or greater than 12 months</t>
  </si>
  <si>
    <t>Investment grade securities:</t>
  </si>
  <si>
    <t>Total investment grade securities</t>
  </si>
  <si>
    <t>Below-investment grade securities:</t>
  </si>
  <si>
    <t>Total below investment grade securities</t>
  </si>
  <si>
    <t>Equity securities:</t>
  </si>
  <si>
    <t>Fixed maturity securities available for sale (1):</t>
  </si>
  <si>
    <t xml:space="preserve">   Other-than-temporary impairment losses on fixed maturities</t>
  </si>
  <si>
    <t xml:space="preserve">   Gain on investment activity</t>
  </si>
  <si>
    <t xml:space="preserve">   Loss on investment activity</t>
  </si>
  <si>
    <t>Net gains (losses) on fixed maturity securities available for sale</t>
  </si>
  <si>
    <t>Net gains (losses) on equity securities</t>
  </si>
  <si>
    <t>Other impairment losses and change in mortgage loan provision</t>
  </si>
  <si>
    <t>Other non-derivative gain, net</t>
  </si>
  <si>
    <t>Free-standing derivatives:</t>
  </si>
  <si>
    <t>Credit default swaps</t>
  </si>
  <si>
    <t>Interest rate swaps - non-hedged</t>
  </si>
  <si>
    <t>Interest rate swaps - hedged</t>
  </si>
  <si>
    <t>Foreign currency swaps - hedged</t>
  </si>
  <si>
    <t>Futures</t>
  </si>
  <si>
    <t>CPI swaps</t>
  </si>
  <si>
    <t>Equity options</t>
  </si>
  <si>
    <t>Currency forwards</t>
  </si>
  <si>
    <t>Bond forwards</t>
  </si>
  <si>
    <t>Total free-standing derivatives</t>
  </si>
  <si>
    <t>Embedded derivatives:</t>
  </si>
  <si>
    <t xml:space="preserve">   Modified coinsurance and funds withheld treaties</t>
  </si>
  <si>
    <t xml:space="preserve">   GMXB</t>
  </si>
  <si>
    <t>Total embedded derivatives</t>
  </si>
  <si>
    <t>Net gain on total derivatives</t>
  </si>
  <si>
    <t>(1) Effective January 1, 2018, the Company adopted ASU 2016-01. For additional information see the “2018 Notes” section on page 2.</t>
  </si>
  <si>
    <t>Reconciliations of GAAP Income to Adjusted Operating Income</t>
  </si>
  <si>
    <t>U.S. &amp; Latin America Traditional</t>
  </si>
  <si>
    <t>funds withheld embedded derivatives (1)</t>
  </si>
  <si>
    <t>U.S. &amp; Latin America Asset Intensive</t>
  </si>
  <si>
    <t>Investment and derivative losses (1)</t>
  </si>
  <si>
    <t>U.S. &amp; Latin America Financial Reinsurance</t>
  </si>
  <si>
    <t>Total U.S. &amp; Latin America</t>
  </si>
  <si>
    <t>(1) Included in “Investment related gains (losses), net” on Consolidated GAAP Income Statement</t>
  </si>
  <si>
    <t>Reconciliation of Stockholders’ Equity to Stockholders’ Equity Excluding AOCI</t>
  </si>
  <si>
    <t>(USD thousands except per share data)</t>
  </si>
  <si>
    <t>Stockholders’ equity</t>
  </si>
  <si>
    <t>Less effect of AOCI:</t>
  </si>
  <si>
    <t>Accumulated currency translation adjustments</t>
  </si>
  <si>
    <t>Unrealized appreciation of securities</t>
  </si>
  <si>
    <t>Pension and postretirement benefits</t>
  </si>
  <si>
    <t>Stockholders’ equity, excluding AOCI</t>
  </si>
  <si>
    <t>Reconciliation of Book Value Per Share to Book Value Per Share Excluding AOCI</t>
  </si>
  <si>
    <t> </t>
  </si>
  <si>
    <t>Effective January 1, 2018, the Company adopted Accounting Standard Update (“ASU”) 2016-01 - Recognition and Measurement of Financial Assets and Financial Liabilities. Under the new guidance, all of the Company’s equity securities with readily determinable fair values are measured at fair value with changes in fair value recognized in net income.  Previous to the adoption, the Company recognized changes in the fair value of its equity securities in other comprehensive income.  The changes to disclosure related to the adoption are reflected in the Consolidated Balance Sheets on page name 'CONSOL BAL SHEET' and in the Investments section of this quarterly financial supplement beginning on page name 'Inv1'.</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</si>
</sst>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
    <numFmt numFmtId="167" formatCode="_(&quot;$&quot;* #,##0.0_);_(&quot;$&quot;* \(#,##0.0\);_(&quot;$&quot;* &quot;-&quot;??_);_(@_)"/>
    <numFmt numFmtId="168" formatCode="_(* #,##0.0_);_(* \(#,##0.0\);_(* &quot;-&quot;??_);_(@_)"/>
    <numFmt numFmtId="169" formatCode="_(&quot;$&quot;* ##0.00_);_(&quot;$&quot;* \(##0.00\);_(&quot;$&quot;* &quot;-&quot;??_);_(@_)"/>
    <numFmt numFmtId="170" formatCode="mmmm\ d\,\ yyyy"/>
  </numFmts>
  <fonts count="22" x14ac:knownFonts="1">
    <font>
      <sz val="10"/>
      <name val="Arial"/>
    </font>
    <font>
      <sz val="36"/>
      <color rgb="FF000000"/>
      <name val="Arial"/>
      <family val="2"/>
    </font>
    <font>
      <sz val="12"/>
      <color rgb="FF000000"/>
      <name val="Arial"/>
      <family val="2"/>
    </font>
    <font>
      <sz val="10"/>
      <color rgb="FF000000"/>
      <name val="Arial"/>
      <family val="2"/>
    </font>
    <font>
      <b/>
      <sz val="10"/>
      <color rgb="FF000000"/>
      <name val="Arial"/>
      <family val="2"/>
    </font>
    <font>
      <sz val="10"/>
      <name val="Arial"/>
      <family val="2"/>
    </font>
    <font>
      <b/>
      <u/>
      <sz val="10"/>
      <color rgb="FF000000"/>
      <name val="Arial"/>
      <family val="2"/>
    </font>
    <font>
      <sz val="10"/>
      <color rgb="FFFFFFFF"/>
      <name val="Arial"/>
      <family val="2"/>
    </font>
    <font>
      <i/>
      <sz val="10"/>
      <color rgb="FF000000"/>
      <name val="Arial"/>
      <family val="2"/>
    </font>
    <font>
      <b/>
      <sz val="10"/>
      <color rgb="FFFFFFFF"/>
      <name val="Arial"/>
      <family val="2"/>
    </font>
    <font>
      <sz val="8"/>
      <color rgb="FF000000"/>
      <name val="Arial"/>
      <family val="2"/>
    </font>
    <font>
      <b/>
      <i/>
      <sz val="10"/>
      <color rgb="FF000000"/>
      <name val="Arial"/>
      <family val="2"/>
    </font>
    <font>
      <u/>
      <sz val="10"/>
      <color rgb="FF0000FF"/>
      <name val="Arial"/>
      <family val="2"/>
    </font>
    <font>
      <sz val="9"/>
      <color rgb="FF000000"/>
      <name val="Arial"/>
      <family val="2"/>
    </font>
    <font>
      <b/>
      <u/>
      <sz val="16"/>
      <color rgb="FF000000"/>
      <name val="Times New Roman"/>
      <family val="1"/>
    </font>
    <font>
      <b/>
      <u/>
      <sz val="10"/>
      <color rgb="FFFFFFFF"/>
      <name val="Arial"/>
      <family val="2"/>
    </font>
    <font>
      <b/>
      <sz val="11"/>
      <color rgb="FF000000"/>
      <name val="Arial"/>
      <family val="2"/>
    </font>
    <font>
      <u/>
      <sz val="10"/>
      <color rgb="FF000000"/>
      <name val="Arial"/>
      <family val="2"/>
    </font>
    <font>
      <i/>
      <sz val="9"/>
      <color rgb="FF000000"/>
      <name val="Arial"/>
      <family val="2"/>
    </font>
    <font>
      <i/>
      <sz val="10"/>
      <name val="Arial"/>
      <family val="2"/>
    </font>
    <font>
      <sz val="18"/>
      <color rgb="FF000000"/>
      <name val="Arial"/>
      <family val="2"/>
    </font>
    <font>
      <b/>
      <sz val="12"/>
      <color rgb="FF000000"/>
      <name val="Arial"/>
      <family val="2"/>
    </font>
  </fonts>
  <fills count="5">
    <fill>
      <patternFill patternType="none"/>
    </fill>
    <fill>
      <patternFill patternType="gray125"/>
    </fill>
    <fill>
      <patternFill patternType="solid">
        <fgColor rgb="FFFFFFFF"/>
        <bgColor indexed="64"/>
      </patternFill>
    </fill>
    <fill>
      <patternFill patternType="solid">
        <fgColor rgb="FF000000"/>
        <bgColor indexed="64"/>
      </patternFill>
    </fill>
    <fill>
      <patternFill patternType="solid">
        <fgColor theme="0"/>
        <bgColor indexed="64"/>
      </patternFill>
    </fill>
  </fills>
  <borders count="18">
    <border>
      <left/>
      <right/>
      <top/>
      <bottom/>
      <diagonal/>
    </border>
    <border>
      <left style="thin">
        <color rgb="FF000000"/>
      </left>
      <right/>
      <top style="thin">
        <color rgb="FF000000"/>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style="thin">
        <color rgb="FF000000"/>
      </top>
      <bottom style="thin">
        <color rgb="FF000000"/>
      </bottom>
      <diagonal/>
    </border>
    <border>
      <left/>
      <right/>
      <top/>
      <bottom style="medium">
        <color rgb="FF000000"/>
      </bottom>
      <diagonal/>
    </border>
    <border>
      <left/>
      <right/>
      <top style="medium">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4">
    <xf numFmtId="0" fontId="0" fillId="0" borderId="0" xfId="0" applyAlignment="1">
      <alignment wrapText="1"/>
    </xf>
    <xf numFmtId="0" fontId="3" fillId="2" borderId="0" xfId="0" applyFont="1" applyFill="1" applyAlignment="1">
      <alignment horizontal="center" wrapText="1"/>
    </xf>
    <xf numFmtId="0" fontId="4" fillId="2" borderId="0" xfId="0" applyFont="1" applyFill="1" applyAlignment="1">
      <alignment horizontal="left" wrapText="1"/>
    </xf>
    <xf numFmtId="0" fontId="3" fillId="2" borderId="0" xfId="0" applyFont="1" applyFill="1" applyAlignment="1">
      <alignment horizontal="left" wrapText="1"/>
    </xf>
    <xf numFmtId="0" fontId="4" fillId="2" borderId="0" xfId="0" applyFont="1" applyFill="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left" wrapText="1"/>
    </xf>
    <xf numFmtId="0" fontId="3" fillId="2" borderId="3" xfId="0" applyFont="1" applyFill="1" applyBorder="1" applyAlignment="1">
      <alignment horizontal="left" wrapText="1" indent="1"/>
    </xf>
    <xf numFmtId="0" fontId="3" fillId="2" borderId="2" xfId="0" applyFont="1" applyFill="1" applyBorder="1" applyAlignment="1">
      <alignment horizontal="center" wrapText="1"/>
    </xf>
    <xf numFmtId="0" fontId="3" fillId="2" borderId="4" xfId="0" applyFont="1" applyFill="1" applyBorder="1" applyAlignment="1">
      <alignment horizontal="left" wrapText="1" indent="1"/>
    </xf>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0" fontId="4" fillId="2" borderId="7" xfId="0" applyFont="1" applyFill="1" applyBorder="1" applyAlignment="1">
      <alignment horizontal="center" wrapText="1"/>
    </xf>
    <xf numFmtId="0" fontId="5" fillId="0" borderId="3" xfId="0" applyFont="1" applyBorder="1" applyAlignment="1">
      <alignment wrapText="1"/>
    </xf>
    <xf numFmtId="0" fontId="3" fillId="2" borderId="3" xfId="0" applyFont="1" applyFill="1" applyBorder="1" applyAlignment="1">
      <alignment horizontal="left" wrapText="1"/>
    </xf>
    <xf numFmtId="0" fontId="3" fillId="2" borderId="2" xfId="0" applyFont="1" applyFill="1" applyBorder="1" applyAlignment="1">
      <alignment horizontal="left" wrapText="1"/>
    </xf>
    <xf numFmtId="0" fontId="3" fillId="2" borderId="5" xfId="0" applyFont="1" applyFill="1" applyBorder="1" applyAlignment="1">
      <alignment horizontal="left" wrapText="1"/>
    </xf>
    <xf numFmtId="0" fontId="5" fillId="0" borderId="7" xfId="0" applyFont="1" applyBorder="1" applyAlignment="1">
      <alignment wrapText="1"/>
    </xf>
    <xf numFmtId="0" fontId="3" fillId="2" borderId="7" xfId="0" applyFont="1" applyFill="1" applyBorder="1" applyAlignment="1">
      <alignment horizontal="center" wrapText="1"/>
    </xf>
    <xf numFmtId="0" fontId="3" fillId="2" borderId="0" xfId="0" applyFont="1" applyFill="1" applyAlignment="1">
      <alignment horizontal="left" wrapText="1" indent="2"/>
    </xf>
    <xf numFmtId="0" fontId="6" fillId="2" borderId="0" xfId="0" applyFont="1" applyFill="1" applyAlignment="1">
      <alignment horizontal="left" wrapText="1"/>
    </xf>
    <xf numFmtId="0" fontId="3" fillId="2" borderId="0" xfId="0" applyFont="1" applyFill="1" applyAlignment="1">
      <alignment wrapText="1"/>
    </xf>
    <xf numFmtId="1" fontId="3" fillId="2" borderId="5" xfId="0" applyNumberFormat="1" applyFont="1" applyFill="1" applyBorder="1" applyAlignment="1">
      <alignment horizontal="center" wrapText="1"/>
    </xf>
    <xf numFmtId="0" fontId="7" fillId="2" borderId="0" xfId="0" applyFont="1" applyFill="1" applyAlignment="1">
      <alignment horizontal="left" wrapText="1"/>
    </xf>
    <xf numFmtId="164" fontId="3" fillId="2" borderId="0" xfId="0" applyNumberFormat="1" applyFont="1" applyFill="1" applyAlignment="1">
      <alignment wrapText="1"/>
    </xf>
    <xf numFmtId="0" fontId="7" fillId="2" borderId="0" xfId="0" applyFont="1" applyFill="1" applyAlignment="1">
      <alignment wrapText="1"/>
    </xf>
    <xf numFmtId="165" fontId="3" fillId="2" borderId="0" xfId="0" applyNumberFormat="1" applyFont="1" applyFill="1" applyAlignment="1">
      <alignment wrapText="1"/>
    </xf>
    <xf numFmtId="166" fontId="3" fillId="2" borderId="0" xfId="0" applyNumberFormat="1" applyFont="1" applyFill="1" applyAlignment="1">
      <alignment horizontal="right" wrapText="1"/>
    </xf>
    <xf numFmtId="0" fontId="3" fillId="2" borderId="0" xfId="0" applyFont="1" applyFill="1" applyAlignment="1">
      <alignment horizontal="left" wrapText="1" indent="1"/>
    </xf>
    <xf numFmtId="167" fontId="3" fillId="2" borderId="0" xfId="0" applyNumberFormat="1" applyFont="1" applyFill="1" applyAlignment="1">
      <alignment wrapText="1"/>
    </xf>
    <xf numFmtId="168" fontId="3" fillId="2" borderId="0" xfId="0" applyNumberFormat="1" applyFont="1" applyFill="1" applyAlignment="1">
      <alignment wrapText="1"/>
    </xf>
    <xf numFmtId="168" fontId="3" fillId="2" borderId="5" xfId="0" applyNumberFormat="1" applyFont="1" applyFill="1" applyBorder="1" applyAlignment="1">
      <alignment wrapText="1"/>
    </xf>
    <xf numFmtId="167" fontId="3" fillId="2" borderId="9" xfId="0" applyNumberFormat="1" applyFont="1" applyFill="1" applyBorder="1" applyAlignment="1">
      <alignment wrapText="1"/>
    </xf>
    <xf numFmtId="0" fontId="3" fillId="2" borderId="10" xfId="0" applyFont="1" applyFill="1" applyBorder="1" applyAlignment="1">
      <alignment wrapText="1"/>
    </xf>
    <xf numFmtId="0" fontId="3" fillId="2" borderId="10" xfId="0" applyFont="1" applyFill="1" applyBorder="1" applyAlignment="1">
      <alignment horizontal="right" wrapText="1"/>
    </xf>
    <xf numFmtId="0" fontId="7" fillId="2" borderId="0" xfId="0" applyFont="1" applyFill="1" applyAlignment="1">
      <alignment horizontal="right" wrapText="1"/>
    </xf>
    <xf numFmtId="0" fontId="5" fillId="0" borderId="0" xfId="0" applyFont="1" applyAlignment="1">
      <alignment horizontal="right" wrapText="1"/>
    </xf>
    <xf numFmtId="0" fontId="3" fillId="2" borderId="0" xfId="0" applyFont="1" applyFill="1" applyAlignment="1">
      <alignment horizontal="right" wrapText="1"/>
    </xf>
    <xf numFmtId="169" fontId="3" fillId="2" borderId="0" xfId="0" applyNumberFormat="1" applyFont="1" applyFill="1" applyAlignment="1">
      <alignment wrapText="1"/>
    </xf>
    <xf numFmtId="0" fontId="8" fillId="2" borderId="0" xfId="0" applyFont="1" applyFill="1" applyAlignment="1">
      <alignment horizontal="left" wrapText="1"/>
    </xf>
    <xf numFmtId="0" fontId="9" fillId="2" borderId="0" xfId="0" applyFont="1" applyFill="1" applyAlignment="1">
      <alignment horizontal="center" wrapText="1"/>
    </xf>
    <xf numFmtId="0" fontId="3" fillId="3" borderId="0" xfId="0" applyFont="1" applyFill="1" applyAlignment="1">
      <alignment horizontal="left" wrapText="1"/>
    </xf>
    <xf numFmtId="0" fontId="7" fillId="2" borderId="0" xfId="0" applyFont="1" applyFill="1" applyAlignment="1">
      <alignment horizontal="center" wrapText="1"/>
    </xf>
    <xf numFmtId="0" fontId="3" fillId="3" borderId="0" xfId="0" applyFont="1" applyFill="1" applyAlignment="1">
      <alignment horizontal="center" wrapText="1"/>
    </xf>
    <xf numFmtId="0" fontId="3" fillId="3" borderId="0" xfId="0" applyFont="1" applyFill="1" applyAlignment="1">
      <alignment horizontal="right" wrapText="1"/>
    </xf>
    <xf numFmtId="0" fontId="8" fillId="2" borderId="0" xfId="0" applyFont="1" applyFill="1" applyAlignment="1">
      <alignment horizontal="right" wrapText="1"/>
    </xf>
    <xf numFmtId="0" fontId="10" fillId="2" borderId="0" xfId="0" applyFont="1" applyFill="1" applyAlignment="1">
      <alignment horizontal="right" wrapText="1"/>
    </xf>
    <xf numFmtId="0" fontId="11" fillId="2" borderId="0" xfId="0" applyFont="1" applyFill="1" applyAlignment="1">
      <alignment horizontal="left" wrapText="1"/>
    </xf>
    <xf numFmtId="0" fontId="4" fillId="2" borderId="0" xfId="0" applyFont="1" applyFill="1" applyAlignment="1">
      <alignment wrapText="1"/>
    </xf>
    <xf numFmtId="0" fontId="3" fillId="2" borderId="0" xfId="0" applyFont="1" applyFill="1" applyAlignment="1">
      <alignment wrapText="1" indent="1"/>
    </xf>
    <xf numFmtId="0" fontId="3" fillId="2" borderId="0" xfId="0" applyFont="1" applyFill="1" applyAlignment="1">
      <alignment wrapText="1" indent="2"/>
    </xf>
    <xf numFmtId="165" fontId="3" fillId="2" borderId="5" xfId="0" applyNumberFormat="1" applyFont="1" applyFill="1" applyBorder="1" applyAlignment="1">
      <alignment wrapText="1"/>
    </xf>
    <xf numFmtId="0" fontId="3" fillId="2" borderId="0" xfId="0" applyFont="1" applyFill="1" applyAlignment="1">
      <alignment wrapText="1" indent="3"/>
    </xf>
    <xf numFmtId="165" fontId="3" fillId="2" borderId="7" xfId="0" applyNumberFormat="1" applyFont="1" applyFill="1" applyBorder="1" applyAlignment="1">
      <alignment wrapText="1"/>
    </xf>
    <xf numFmtId="0" fontId="3" fillId="2" borderId="7" xfId="0" applyFont="1" applyFill="1" applyBorder="1" applyAlignment="1">
      <alignment wrapText="1"/>
    </xf>
    <xf numFmtId="164" fontId="3" fillId="2" borderId="9" xfId="0" applyNumberFormat="1" applyFont="1" applyFill="1" applyBorder="1" applyAlignment="1">
      <alignment wrapText="1"/>
    </xf>
    <xf numFmtId="0" fontId="3" fillId="2" borderId="5" xfId="0" applyFont="1" applyFill="1" applyBorder="1" applyAlignment="1">
      <alignment wrapText="1"/>
    </xf>
    <xf numFmtId="44" fontId="3" fillId="2" borderId="0" xfId="0" applyNumberFormat="1" applyFont="1" applyFill="1" applyAlignment="1">
      <alignment wrapText="1"/>
    </xf>
    <xf numFmtId="0" fontId="8" fillId="2" borderId="0" xfId="0" applyFont="1" applyFill="1" applyAlignment="1">
      <alignment wrapText="1"/>
    </xf>
    <xf numFmtId="0" fontId="4" fillId="3" borderId="0" xfId="0" applyFont="1" applyFill="1" applyAlignment="1">
      <alignment horizontal="center" wrapText="1"/>
    </xf>
    <xf numFmtId="0" fontId="12" fillId="2" borderId="0" xfId="0" applyFont="1" applyFill="1" applyAlignment="1">
      <alignment horizontal="right" wrapText="1"/>
    </xf>
    <xf numFmtId="0" fontId="4" fillId="2" borderId="0" xfId="0" applyFont="1" applyFill="1" applyAlignment="1">
      <alignment horizontal="right" wrapText="1"/>
    </xf>
    <xf numFmtId="0" fontId="5" fillId="0" borderId="10" xfId="0" applyFont="1" applyBorder="1" applyAlignment="1">
      <alignment horizontal="right" wrapText="1"/>
    </xf>
    <xf numFmtId="165" fontId="3" fillId="2" borderId="9" xfId="0" applyNumberFormat="1" applyFont="1" applyFill="1" applyBorder="1" applyAlignment="1">
      <alignment wrapText="1"/>
    </xf>
    <xf numFmtId="0" fontId="3" fillId="2" borderId="0" xfId="0" applyFont="1" applyFill="1" applyAlignment="1">
      <alignment horizontal="left" wrapText="1" indent="3"/>
    </xf>
    <xf numFmtId="165" fontId="3" fillId="2" borderId="11" xfId="0" applyNumberFormat="1" applyFont="1" applyFill="1" applyBorder="1" applyAlignment="1">
      <alignment wrapText="1"/>
    </xf>
    <xf numFmtId="0" fontId="11" fillId="2" borderId="0" xfId="0" applyFont="1" applyFill="1" applyAlignment="1">
      <alignment wrapText="1"/>
    </xf>
    <xf numFmtId="0" fontId="3" fillId="2" borderId="7" xfId="0" applyFont="1" applyFill="1" applyBorder="1" applyAlignment="1">
      <alignment horizontal="right" wrapText="1"/>
    </xf>
    <xf numFmtId="0" fontId="13" fillId="2" borderId="0" xfId="0" applyFont="1" applyFill="1" applyAlignment="1">
      <alignment horizontal="left" wrapText="1"/>
    </xf>
    <xf numFmtId="164" fontId="3" fillId="2" borderId="5" xfId="0" applyNumberFormat="1" applyFont="1" applyFill="1" applyBorder="1" applyAlignment="1">
      <alignment wrapText="1"/>
    </xf>
    <xf numFmtId="164" fontId="3" fillId="2" borderId="12" xfId="0" applyNumberFormat="1" applyFont="1" applyFill="1" applyBorder="1" applyAlignment="1">
      <alignment wrapText="1"/>
    </xf>
    <xf numFmtId="0" fontId="6" fillId="2" borderId="0" xfId="0" applyFont="1" applyFill="1" applyAlignment="1">
      <alignment wrapText="1"/>
    </xf>
    <xf numFmtId="0" fontId="15" fillId="2" borderId="0" xfId="0" applyFont="1" applyFill="1" applyAlignment="1">
      <alignment wrapText="1"/>
    </xf>
    <xf numFmtId="0" fontId="3" fillId="2" borderId="13" xfId="0" applyFont="1" applyFill="1" applyBorder="1" applyAlignment="1">
      <alignment wrapText="1"/>
    </xf>
    <xf numFmtId="0" fontId="6" fillId="2" borderId="0" xfId="0" applyFont="1" applyFill="1" applyAlignment="1">
      <alignment horizontal="center" wrapText="1"/>
    </xf>
    <xf numFmtId="0" fontId="3" fillId="2" borderId="13" xfId="0" applyFont="1" applyFill="1" applyBorder="1" applyAlignment="1">
      <alignment horizontal="right" wrapText="1"/>
    </xf>
    <xf numFmtId="0" fontId="4" fillId="3" borderId="0" xfId="0" applyFont="1" applyFill="1" applyAlignment="1">
      <alignment horizontal="right" wrapText="1"/>
    </xf>
    <xf numFmtId="0" fontId="15" fillId="2" borderId="0" xfId="0" applyFont="1" applyFill="1" applyAlignment="1">
      <alignment horizontal="center" wrapText="1"/>
    </xf>
    <xf numFmtId="0" fontId="3" fillId="2" borderId="7" xfId="0" applyFont="1" applyFill="1" applyBorder="1" applyAlignment="1">
      <alignment horizontal="left" wrapText="1"/>
    </xf>
    <xf numFmtId="0" fontId="3" fillId="2" borderId="13" xfId="0" applyFont="1" applyFill="1" applyBorder="1" applyAlignment="1">
      <alignment horizontal="left" wrapText="1"/>
    </xf>
    <xf numFmtId="0" fontId="16" fillId="2" borderId="0" xfId="0" applyFont="1" applyFill="1" applyAlignment="1">
      <alignment wrapText="1"/>
    </xf>
    <xf numFmtId="0" fontId="4" fillId="2" borderId="0" xfId="0" applyFont="1" applyFill="1" applyAlignment="1">
      <alignment wrapText="1" indent="1"/>
    </xf>
    <xf numFmtId="164" fontId="3" fillId="2" borderId="7" xfId="0" applyNumberFormat="1" applyFont="1" applyFill="1" applyBorder="1" applyAlignment="1">
      <alignment wrapText="1"/>
    </xf>
    <xf numFmtId="0" fontId="16" fillId="2" borderId="0" xfId="0" applyFont="1" applyFill="1" applyAlignment="1">
      <alignment horizontal="left" wrapText="1"/>
    </xf>
    <xf numFmtId="0" fontId="4" fillId="2" borderId="0" xfId="0" applyFont="1" applyFill="1" applyAlignment="1">
      <alignment horizontal="left" wrapText="1" indent="1"/>
    </xf>
    <xf numFmtId="0" fontId="17" fillId="2" borderId="0" xfId="0" applyFont="1" applyFill="1" applyAlignment="1">
      <alignment horizontal="left" wrapText="1"/>
    </xf>
    <xf numFmtId="0" fontId="15" fillId="2" borderId="0" xfId="0" applyFont="1" applyFill="1" applyAlignment="1">
      <alignment horizontal="left" wrapText="1"/>
    </xf>
    <xf numFmtId="0" fontId="6" fillId="2" borderId="0" xfId="0" applyFont="1" applyFill="1" applyAlignment="1">
      <alignment horizontal="right" wrapText="1"/>
    </xf>
    <xf numFmtId="0" fontId="4" fillId="3" borderId="0" xfId="0" applyFont="1" applyFill="1" applyAlignment="1">
      <alignment horizontal="left" wrapText="1"/>
    </xf>
    <xf numFmtId="164" fontId="3" fillId="2" borderId="11" xfId="0" applyNumberFormat="1" applyFont="1" applyFill="1" applyBorder="1" applyAlignment="1">
      <alignment wrapText="1"/>
    </xf>
    <xf numFmtId="0" fontId="3" fillId="2" borderId="0" xfId="0" applyFont="1" applyFill="1" applyAlignment="1">
      <alignment horizontal="justify" vertical="top" wrapText="1"/>
    </xf>
    <xf numFmtId="0" fontId="3" fillId="2" borderId="0" xfId="0" applyFont="1" applyFill="1" applyAlignment="1">
      <alignment horizontal="left" vertical="top" wrapText="1" indent="1"/>
    </xf>
    <xf numFmtId="0" fontId="4" fillId="2" borderId="0" xfId="0" applyFont="1" applyFill="1" applyAlignment="1">
      <alignment horizontal="center" vertical="top" wrapText="1"/>
    </xf>
    <xf numFmtId="0" fontId="4" fillId="2" borderId="7" xfId="0" applyFont="1" applyFill="1" applyBorder="1" applyAlignment="1">
      <alignment wrapText="1"/>
    </xf>
    <xf numFmtId="10" fontId="3" fillId="2" borderId="0" xfId="0" applyNumberFormat="1" applyFont="1" applyFill="1" applyAlignment="1">
      <alignment horizontal="right" wrapText="1"/>
    </xf>
    <xf numFmtId="0" fontId="9" fillId="2" borderId="0" xfId="0" applyFont="1" applyFill="1" applyAlignment="1">
      <alignment horizontal="left" wrapText="1"/>
    </xf>
    <xf numFmtId="0" fontId="9" fillId="2" borderId="0" xfId="0" applyFont="1" applyFill="1" applyAlignment="1">
      <alignment horizontal="center" vertical="top" wrapText="1"/>
    </xf>
    <xf numFmtId="0" fontId="18" fillId="2" borderId="0" xfId="0" applyFont="1" applyFill="1" applyAlignment="1">
      <alignment horizontal="right" wrapText="1"/>
    </xf>
    <xf numFmtId="0" fontId="3" fillId="2" borderId="0" xfId="0" applyFont="1" applyFill="1" applyAlignment="1">
      <alignment horizontal="center" vertical="top" wrapText="1"/>
    </xf>
    <xf numFmtId="0" fontId="3" fillId="2" borderId="5" xfId="0" applyFont="1" applyFill="1" applyBorder="1" applyAlignment="1">
      <alignment horizontal="center" vertical="top" wrapText="1"/>
    </xf>
    <xf numFmtId="0" fontId="3" fillId="2" borderId="0" xfId="0" applyFont="1" applyFill="1" applyAlignment="1">
      <alignment horizontal="left" vertical="top" wrapText="1"/>
    </xf>
    <xf numFmtId="166" fontId="3" fillId="2" borderId="5" xfId="0" applyNumberFormat="1" applyFont="1" applyFill="1" applyBorder="1" applyAlignment="1">
      <alignment horizontal="right" wrapText="1"/>
    </xf>
    <xf numFmtId="166" fontId="3" fillId="2" borderId="11" xfId="0" applyNumberFormat="1" applyFont="1" applyFill="1" applyBorder="1" applyAlignment="1">
      <alignment horizontal="right" wrapText="1"/>
    </xf>
    <xf numFmtId="0" fontId="3" fillId="2" borderId="5" xfId="0" applyFont="1" applyFill="1" applyBorder="1" applyAlignment="1">
      <alignment horizontal="right" wrapText="1"/>
    </xf>
    <xf numFmtId="0" fontId="3" fillId="2" borderId="11" xfId="0" applyFont="1" applyFill="1" applyBorder="1" applyAlignment="1">
      <alignment wrapText="1"/>
    </xf>
    <xf numFmtId="0" fontId="3" fillId="2" borderId="11" xfId="0" applyFont="1" applyFill="1" applyBorder="1" applyAlignment="1">
      <alignment horizontal="right" wrapText="1"/>
    </xf>
    <xf numFmtId="14" fontId="3" fillId="2" borderId="0" xfId="0" applyNumberFormat="1" applyFont="1" applyFill="1" applyAlignment="1">
      <alignment horizontal="justify" vertical="top" wrapText="1"/>
    </xf>
    <xf numFmtId="0" fontId="3" fillId="2" borderId="7" xfId="0" applyFont="1" applyFill="1" applyBorder="1" applyAlignment="1">
      <alignment horizontal="right" vertical="top" wrapText="1"/>
    </xf>
    <xf numFmtId="0" fontId="3" fillId="2" borderId="0" xfId="0" applyFont="1" applyFill="1" applyAlignment="1">
      <alignment horizontal="right" vertical="top" wrapText="1"/>
    </xf>
    <xf numFmtId="0" fontId="3" fillId="2" borderId="0" xfId="0" applyFont="1" applyFill="1" applyAlignment="1">
      <alignment horizontal="justify" wrapText="1"/>
    </xf>
    <xf numFmtId="166" fontId="3" fillId="2" borderId="7" xfId="0" applyNumberFormat="1" applyFont="1" applyFill="1" applyBorder="1" applyAlignment="1">
      <alignment horizontal="right" wrapText="1"/>
    </xf>
    <xf numFmtId="0" fontId="7" fillId="2" borderId="16" xfId="0" applyFont="1" applyFill="1" applyBorder="1" applyAlignment="1">
      <alignment horizontal="left" wrapText="1"/>
    </xf>
    <xf numFmtId="1" fontId="3" fillId="2" borderId="0" xfId="0" applyNumberFormat="1" applyFont="1" applyFill="1" applyAlignment="1">
      <alignment horizontal="center" wrapText="1"/>
    </xf>
    <xf numFmtId="0" fontId="5" fillId="0" borderId="16" xfId="0" applyFont="1" applyBorder="1" applyAlignment="1">
      <alignment wrapText="1"/>
    </xf>
    <xf numFmtId="14" fontId="5" fillId="0" borderId="16" xfId="0" applyNumberFormat="1" applyFont="1" applyBorder="1" applyAlignment="1">
      <alignment wrapText="1"/>
    </xf>
    <xf numFmtId="0" fontId="7" fillId="2" borderId="2" xfId="0" applyFont="1" applyFill="1" applyBorder="1" applyAlignment="1">
      <alignment horizontal="left" wrapText="1"/>
    </xf>
    <xf numFmtId="14" fontId="3" fillId="2" borderId="16" xfId="0" applyNumberFormat="1" applyFont="1" applyFill="1" applyBorder="1" applyAlignment="1">
      <alignment horizontal="left" wrapText="1"/>
    </xf>
    <xf numFmtId="0" fontId="7" fillId="2" borderId="5" xfId="0" applyFont="1" applyFill="1" applyBorder="1" applyAlignment="1">
      <alignment horizontal="left" wrapText="1"/>
    </xf>
    <xf numFmtId="0" fontId="7" fillId="2" borderId="0" xfId="0" applyFont="1" applyFill="1" applyAlignment="1">
      <alignment horizontal="justify" wrapText="1"/>
    </xf>
    <xf numFmtId="0" fontId="5" fillId="0" borderId="7" xfId="0" applyFont="1" applyBorder="1" applyAlignment="1">
      <alignment horizontal="right" wrapText="1"/>
    </xf>
    <xf numFmtId="0" fontId="21" fillId="2" borderId="0" xfId="0" applyFont="1" applyFill="1" applyAlignment="1">
      <alignment horizontal="center" wrapText="1"/>
    </xf>
    <xf numFmtId="0" fontId="5" fillId="0" borderId="10" xfId="0" applyFont="1" applyBorder="1" applyAlignment="1">
      <alignment wrapText="1"/>
    </xf>
    <xf numFmtId="0" fontId="3" fillId="2" borderId="10" xfId="0" applyFont="1" applyFill="1" applyBorder="1" applyAlignment="1">
      <alignment horizontal="left" wrapText="1"/>
    </xf>
    <xf numFmtId="0" fontId="7" fillId="2" borderId="7" xfId="0" applyFont="1" applyFill="1" applyBorder="1" applyAlignment="1">
      <alignment horizontal="center" wrapText="1"/>
    </xf>
    <xf numFmtId="43" fontId="3" fillId="2" borderId="0" xfId="0" applyNumberFormat="1" applyFont="1" applyFill="1" applyAlignment="1">
      <alignment wrapText="1"/>
    </xf>
    <xf numFmtId="43" fontId="3" fillId="2" borderId="5" xfId="0" applyNumberFormat="1" applyFont="1" applyFill="1" applyBorder="1" applyAlignment="1">
      <alignment wrapText="1"/>
    </xf>
    <xf numFmtId="44" fontId="3" fillId="2" borderId="9" xfId="0" applyNumberFormat="1" applyFont="1" applyFill="1" applyBorder="1" applyAlignment="1">
      <alignment wrapText="1"/>
    </xf>
    <xf numFmtId="0" fontId="21" fillId="2" borderId="0" xfId="0" applyFont="1" applyFill="1" applyAlignment="1">
      <alignment horizontal="left" wrapText="1"/>
    </xf>
    <xf numFmtId="14" fontId="4" fillId="2" borderId="0" xfId="0" applyNumberFormat="1" applyFont="1" applyFill="1" applyAlignment="1">
      <alignment horizontal="center" wrapText="1"/>
    </xf>
    <xf numFmtId="0" fontId="3" fillId="2" borderId="0" xfId="0" applyFont="1" applyFill="1" applyAlignment="1">
      <alignment horizontal="left" indent="2"/>
    </xf>
    <xf numFmtId="0" fontId="8" fillId="2" borderId="0" xfId="0" applyFont="1" applyFill="1" applyAlignment="1"/>
    <xf numFmtId="0" fontId="3" fillId="2" borderId="0" xfId="0" applyFont="1" applyFill="1" applyBorder="1" applyAlignment="1">
      <alignment horizontal="justify" vertical="top" wrapText="1"/>
    </xf>
    <xf numFmtId="0" fontId="5" fillId="0" borderId="0" xfId="0" applyFont="1" applyBorder="1" applyAlignment="1">
      <alignment wrapText="1"/>
    </xf>
    <xf numFmtId="0" fontId="0" fillId="0" borderId="0" xfId="0" applyBorder="1" applyAlignment="1">
      <alignment wrapText="1"/>
    </xf>
    <xf numFmtId="0" fontId="3" fillId="2" borderId="0" xfId="0" applyFont="1" applyFill="1" applyBorder="1" applyAlignment="1">
      <alignment horizontal="left" wrapText="1"/>
    </xf>
    <xf numFmtId="0" fontId="4" fillId="4" borderId="0" xfId="0" applyFont="1" applyFill="1" applyAlignment="1">
      <alignment horizontal="center" wrapText="1"/>
    </xf>
    <xf numFmtId="0" fontId="9" fillId="4" borderId="0" xfId="0" applyFont="1" applyFill="1" applyAlignment="1">
      <alignment horizontal="center" wrapText="1"/>
    </xf>
    <xf numFmtId="0" fontId="3" fillId="4" borderId="0" xfId="0" applyFont="1" applyFill="1" applyBorder="1" applyAlignment="1">
      <alignment horizontal="left" wrapText="1"/>
    </xf>
    <xf numFmtId="0" fontId="0" fillId="4" borderId="0" xfId="0" applyFill="1" applyBorder="1" applyAlignment="1">
      <alignment wrapText="1"/>
    </xf>
    <xf numFmtId="0" fontId="3" fillId="4" borderId="0" xfId="0" applyFont="1" applyFill="1" applyAlignment="1">
      <alignment horizontal="right" wrapText="1"/>
    </xf>
    <xf numFmtId="0" fontId="7" fillId="4" borderId="0" xfId="0" applyFont="1" applyFill="1" applyAlignment="1">
      <alignment wrapText="1"/>
    </xf>
    <xf numFmtId="0" fontId="0" fillId="4" borderId="0" xfId="0" applyFill="1" applyAlignment="1">
      <alignment wrapText="1"/>
    </xf>
    <xf numFmtId="0" fontId="3" fillId="4" borderId="0" xfId="0" applyFont="1" applyFill="1" applyAlignment="1">
      <alignment horizontal="left" wrapText="1"/>
    </xf>
    <xf numFmtId="0" fontId="3" fillId="4" borderId="0" xfId="0" applyFont="1" applyFill="1" applyAlignment="1">
      <alignment horizontal="center" wrapText="1"/>
    </xf>
    <xf numFmtId="0" fontId="4" fillId="4" borderId="7" xfId="0" applyFont="1" applyFill="1" applyBorder="1" applyAlignment="1">
      <alignment horizontal="center" wrapText="1"/>
    </xf>
    <xf numFmtId="164" fontId="3" fillId="4" borderId="0" xfId="0" applyNumberFormat="1" applyFont="1" applyFill="1" applyAlignment="1">
      <alignment wrapText="1"/>
    </xf>
    <xf numFmtId="165" fontId="3" fillId="4" borderId="0" xfId="0" applyNumberFormat="1" applyFont="1" applyFill="1" applyAlignment="1">
      <alignment wrapText="1"/>
    </xf>
    <xf numFmtId="0" fontId="7" fillId="4" borderId="0" xfId="0" applyFont="1" applyFill="1" applyAlignment="1">
      <alignment horizontal="center" wrapText="1"/>
    </xf>
    <xf numFmtId="0" fontId="3" fillId="4" borderId="7" xfId="0" applyFont="1" applyFill="1" applyBorder="1" applyAlignment="1">
      <alignment horizontal="center" wrapText="1"/>
    </xf>
    <xf numFmtId="1" fontId="3" fillId="4" borderId="5" xfId="0" applyNumberFormat="1" applyFont="1" applyFill="1" applyBorder="1" applyAlignment="1">
      <alignment horizontal="center" wrapText="1"/>
    </xf>
    <xf numFmtId="0" fontId="1" fillId="2" borderId="0" xfId="0" applyFont="1" applyFill="1" applyAlignment="1">
      <alignment horizontal="center" wrapText="1"/>
    </xf>
    <xf numFmtId="0" fontId="2" fillId="2" borderId="0" xfId="0" applyFont="1" applyFill="1" applyAlignment="1">
      <alignment horizontal="center" wrapText="1"/>
    </xf>
    <xf numFmtId="0" fontId="4" fillId="2" borderId="1" xfId="0" applyFont="1" applyFill="1" applyBorder="1" applyAlignment="1">
      <alignment horizont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3" fillId="2" borderId="0" xfId="0" applyFont="1" applyFill="1" applyAlignment="1">
      <alignment horizontal="left" wrapText="1"/>
    </xf>
    <xf numFmtId="0" fontId="4" fillId="2" borderId="0" xfId="0" applyFont="1" applyFill="1" applyAlignment="1">
      <alignment horizontal="center" wrapText="1"/>
    </xf>
    <xf numFmtId="0" fontId="0" fillId="0" borderId="0" xfId="0" applyAlignment="1">
      <alignment wrapText="1"/>
    </xf>
    <xf numFmtId="0" fontId="6" fillId="2" borderId="0" xfId="0" applyFont="1" applyFill="1" applyAlignment="1">
      <alignment horizontal="left" wrapText="1"/>
    </xf>
    <xf numFmtId="0" fontId="3" fillId="2" borderId="0" xfId="0" applyFont="1" applyFill="1" applyAlignment="1">
      <alignment horizontal="left" vertical="center" wrapText="1"/>
    </xf>
    <xf numFmtId="0" fontId="3" fillId="2" borderId="0" xfId="0" applyFont="1" applyFill="1" applyAlignment="1">
      <alignment wrapText="1"/>
    </xf>
    <xf numFmtId="0" fontId="3" fillId="2" borderId="0" xfId="0" applyFont="1" applyFill="1" applyAlignment="1">
      <alignment horizontal="center" wrapText="1"/>
    </xf>
    <xf numFmtId="0" fontId="3" fillId="2" borderId="5" xfId="0" applyFont="1" applyFill="1" applyBorder="1" applyAlignment="1">
      <alignment horizontal="center" wrapText="1"/>
    </xf>
    <xf numFmtId="0" fontId="11" fillId="2" borderId="0" xfId="0" applyFont="1" applyFill="1" applyAlignment="1">
      <alignment wrapText="1"/>
    </xf>
    <xf numFmtId="0" fontId="11" fillId="2" borderId="0" xfId="0" applyFont="1" applyFill="1" applyAlignment="1">
      <alignment horizontal="left" wrapText="1"/>
    </xf>
    <xf numFmtId="0" fontId="8" fillId="2" borderId="0" xfId="0" applyFont="1" applyFill="1" applyAlignment="1">
      <alignment wrapText="1"/>
    </xf>
    <xf numFmtId="0" fontId="8" fillId="2" borderId="0" xfId="0" applyFont="1" applyFill="1" applyAlignment="1">
      <alignment horizontal="left" wrapText="1"/>
    </xf>
    <xf numFmtId="0" fontId="6" fillId="2" borderId="0" xfId="0" applyFont="1" applyFill="1" applyAlignment="1">
      <alignment wrapText="1"/>
    </xf>
    <xf numFmtId="0" fontId="6" fillId="2" borderId="0" xfId="0" applyFont="1" applyFill="1" applyAlignment="1">
      <alignment horizontal="center" wrapText="1"/>
    </xf>
    <xf numFmtId="0" fontId="14" fillId="2" borderId="0" xfId="0" applyFont="1" applyFill="1" applyAlignment="1">
      <alignment wrapText="1"/>
    </xf>
    <xf numFmtId="0" fontId="14" fillId="2" borderId="0" xfId="0" applyFont="1" applyFill="1" applyAlignment="1">
      <alignment horizontal="left" wrapText="1"/>
    </xf>
    <xf numFmtId="0" fontId="3" fillId="2" borderId="5" xfId="0" applyFont="1" applyFill="1" applyBorder="1" applyAlignment="1">
      <alignment wrapText="1"/>
    </xf>
    <xf numFmtId="0" fontId="4" fillId="2" borderId="0" xfId="0" applyFont="1" applyFill="1" applyAlignment="1">
      <alignment horizontal="center" vertical="top" wrapText="1"/>
    </xf>
    <xf numFmtId="0" fontId="4" fillId="2" borderId="5" xfId="0" applyFont="1" applyFill="1" applyBorder="1" applyAlignment="1">
      <alignment horizontal="center" wrapText="1"/>
    </xf>
    <xf numFmtId="170" fontId="3" fillId="2" borderId="14" xfId="0" applyNumberFormat="1" applyFont="1" applyFill="1" applyBorder="1" applyAlignment="1">
      <alignment horizontal="center" wrapText="1"/>
    </xf>
    <xf numFmtId="170" fontId="3" fillId="2" borderId="11" xfId="0" applyNumberFormat="1" applyFont="1" applyFill="1" applyBorder="1" applyAlignment="1">
      <alignment horizontal="center" wrapText="1"/>
    </xf>
    <xf numFmtId="170" fontId="3" fillId="2" borderId="15" xfId="0" applyNumberFormat="1" applyFont="1" applyFill="1" applyBorder="1" applyAlignment="1">
      <alignment horizontal="center" wrapText="1"/>
    </xf>
    <xf numFmtId="170" fontId="3" fillId="2" borderId="17" xfId="0" applyNumberFormat="1" applyFont="1" applyFill="1" applyBorder="1" applyAlignment="1">
      <alignment horizontal="center" wrapText="1"/>
    </xf>
    <xf numFmtId="0" fontId="19" fillId="0" borderId="0" xfId="0" applyFont="1" applyAlignment="1">
      <alignment wrapText="1"/>
    </xf>
    <xf numFmtId="0" fontId="20" fillId="2" borderId="0" xfId="0" applyFont="1" applyFill="1" applyAlignment="1">
      <alignment horizontal="center" wrapText="1"/>
    </xf>
    <xf numFmtId="0" fontId="21" fillId="2" borderId="0" xfId="0" applyFont="1" applyFill="1" applyAlignment="1">
      <alignment horizontal="center" wrapText="1"/>
    </xf>
    <xf numFmtId="0" fontId="11" fillId="2" borderId="0" xfId="0" applyFont="1" applyFill="1" applyAlignment="1">
      <alignment horizontal="left"/>
    </xf>
    <xf numFmtId="0" fontId="3" fillId="2" borderId="0" xfId="0" applyFont="1" applyFill="1" applyAlignment="1">
      <alignment horizontal="left"/>
    </xf>
    <xf numFmtId="0" fontId="11" fillId="2"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371475</xdr:colOff>
      <xdr:row>7</xdr:row>
      <xdr:rowOff>19050</xdr:rowOff>
    </xdr:from>
    <xdr:to>
      <xdr:col>10</xdr:col>
      <xdr:colOff>175532</xdr:colOff>
      <xdr:row>14</xdr:row>
      <xdr:rowOff>123825</xdr:rowOff>
    </xdr:to>
    <xdr:pic>
      <xdr:nvPicPr>
        <xdr:cNvPr id="2" name="Picture 1" descr="RGA_Inc_Reg_1line_Red-Blac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0275" y="1152525"/>
          <a:ext cx="7119257"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914400</xdr:colOff>
      <xdr:row>1</xdr:row>
      <xdr:rowOff>19050</xdr:rowOff>
    </xdr:from>
    <xdr:to>
      <xdr:col>5</xdr:col>
      <xdr:colOff>200853</xdr:colOff>
      <xdr:row>6</xdr:row>
      <xdr:rowOff>161511</xdr:rowOff>
    </xdr:to>
    <xdr:pic>
      <xdr:nvPicPr>
        <xdr:cNvPr id="2" name="Picture 1" descr="RGA_Inc_Reg_1line_Red-Blac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180975"/>
          <a:ext cx="5220528" cy="952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9:L26"/>
  <sheetViews>
    <sheetView showGridLines="0" tabSelected="1" showRuler="0" zoomScaleNormal="100" workbookViewId="0"/>
  </sheetViews>
  <sheetFormatPr defaultColWidth="13.7109375" defaultRowHeight="12.75" x14ac:dyDescent="0.2"/>
  <sheetData>
    <row r="19" spans="1:12" ht="49.15" customHeight="1" x14ac:dyDescent="0.55000000000000004">
      <c r="A19" s="150" t="s">
        <v>0</v>
      </c>
      <c r="B19" s="150"/>
      <c r="C19" s="150"/>
      <c r="D19" s="150"/>
      <c r="E19" s="150"/>
      <c r="F19" s="150"/>
      <c r="G19" s="150"/>
      <c r="H19" s="150"/>
      <c r="I19" s="150"/>
      <c r="J19" s="150"/>
      <c r="K19" s="150"/>
      <c r="L19" s="150"/>
    </row>
    <row r="21" spans="1:12" ht="14.1" customHeight="1" x14ac:dyDescent="0.2">
      <c r="A21" s="1"/>
      <c r="B21" s="1"/>
      <c r="C21" s="1"/>
      <c r="D21" s="1"/>
      <c r="E21" s="1"/>
      <c r="F21" s="1"/>
      <c r="G21" s="1"/>
      <c r="H21" s="1"/>
      <c r="I21" s="1"/>
      <c r="J21" s="1"/>
      <c r="K21" s="1"/>
      <c r="L21" s="1"/>
    </row>
    <row r="22" spans="1:12" ht="14.1" customHeight="1" x14ac:dyDescent="0.2">
      <c r="A22" s="1"/>
      <c r="B22" s="1"/>
      <c r="C22" s="1"/>
      <c r="D22" s="1"/>
      <c r="E22" s="1"/>
      <c r="F22" s="1"/>
      <c r="G22" s="1"/>
      <c r="H22" s="1"/>
      <c r="I22" s="1"/>
      <c r="J22" s="1"/>
      <c r="K22" s="1"/>
      <c r="L22" s="1"/>
    </row>
    <row r="23" spans="1:12" ht="49.15" customHeight="1" x14ac:dyDescent="0.55000000000000004">
      <c r="A23" s="150" t="s">
        <v>1</v>
      </c>
      <c r="B23" s="150"/>
      <c r="C23" s="150"/>
      <c r="D23" s="150"/>
      <c r="E23" s="150"/>
      <c r="F23" s="150"/>
      <c r="G23" s="150"/>
      <c r="H23" s="150"/>
      <c r="I23" s="150"/>
      <c r="J23" s="150"/>
      <c r="K23" s="150"/>
      <c r="L23" s="150"/>
    </row>
    <row r="26" spans="1:12" ht="16.7" customHeight="1" x14ac:dyDescent="0.2">
      <c r="A26" s="151" t="s">
        <v>2</v>
      </c>
      <c r="B26" s="151"/>
      <c r="C26" s="151"/>
      <c r="D26" s="151"/>
      <c r="E26" s="151"/>
      <c r="F26" s="151"/>
      <c r="G26" s="151"/>
      <c r="H26" s="151"/>
      <c r="I26" s="151"/>
      <c r="J26" s="151"/>
      <c r="K26" s="151"/>
      <c r="L26" s="151"/>
    </row>
  </sheetData>
  <mergeCells count="3">
    <mergeCell ref="A19:L19"/>
    <mergeCell ref="A23:L23"/>
    <mergeCell ref="A26:L26"/>
  </mergeCells>
  <pageMargins left="0.75" right="0.75" top="1" bottom="1" header="0.5" footer="0.5"/>
  <pageSetup scale="74" orientation="landscape"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7"/>
  <sheetViews>
    <sheetView showGridLines="0" showRuler="0" zoomScaleNormal="100" workbookViewId="0">
      <selection sqref="A1:W1"/>
    </sheetView>
  </sheetViews>
  <sheetFormatPr defaultColWidth="13.7109375" defaultRowHeight="12.75" x14ac:dyDescent="0.2"/>
  <cols>
    <col min="1" max="1" width="56" customWidth="1"/>
    <col min="2" max="3" width="2.85546875" customWidth="1"/>
    <col min="4" max="4" width="2" customWidth="1"/>
    <col min="5" max="5" width="11.7109375" customWidth="1"/>
    <col min="6" max="6" width="2" customWidth="1"/>
    <col min="7" max="7" width="11.7109375" customWidth="1"/>
    <col min="8" max="8" width="2" customWidth="1"/>
    <col min="9" max="9" width="11.7109375" customWidth="1"/>
    <col min="10" max="10" width="2" customWidth="1"/>
    <col min="11" max="11" width="11.7109375" customWidth="1"/>
    <col min="12" max="12" width="2" customWidth="1"/>
    <col min="13" max="13" width="11.7109375" customWidth="1"/>
    <col min="14" max="14" width="2" customWidth="1"/>
    <col min="15" max="15" width="12.7109375" customWidth="1"/>
    <col min="16" max="16" width="2" customWidth="1"/>
    <col min="17" max="17" width="1.140625" customWidth="1"/>
    <col min="18" max="18" width="2" customWidth="1"/>
    <col min="19" max="19" width="14" customWidth="1"/>
    <col min="20" max="20" width="2" customWidth="1"/>
    <col min="21" max="21" width="14" customWidth="1"/>
    <col min="22" max="22" width="2" customWidth="1"/>
    <col min="23" max="23" width="12.42578125" customWidth="1"/>
    <col min="24" max="24" width="9.28515625" customWidth="1"/>
  </cols>
  <sheetData>
    <row r="1" spans="1:23" ht="14.1" customHeight="1" x14ac:dyDescent="0.2">
      <c r="A1" s="156" t="s">
        <v>37</v>
      </c>
      <c r="B1" s="156"/>
      <c r="C1" s="156"/>
      <c r="D1" s="156"/>
      <c r="E1" s="156"/>
      <c r="F1" s="156"/>
      <c r="G1" s="156"/>
      <c r="H1" s="156"/>
      <c r="I1" s="156"/>
      <c r="J1" s="156"/>
      <c r="K1" s="156"/>
      <c r="L1" s="156"/>
      <c r="M1" s="156"/>
      <c r="N1" s="156"/>
      <c r="O1" s="156"/>
      <c r="P1" s="156"/>
      <c r="Q1" s="156"/>
      <c r="R1" s="156"/>
      <c r="S1" s="156"/>
      <c r="T1" s="156"/>
      <c r="U1" s="156"/>
      <c r="V1" s="156"/>
      <c r="W1" s="156"/>
    </row>
    <row r="2" spans="1:23" ht="14.1" customHeight="1" x14ac:dyDescent="0.2">
      <c r="A2" s="156" t="s">
        <v>223</v>
      </c>
      <c r="B2" s="156"/>
      <c r="C2" s="156"/>
      <c r="D2" s="156"/>
      <c r="E2" s="156"/>
      <c r="F2" s="156"/>
      <c r="G2" s="156"/>
      <c r="H2" s="156"/>
      <c r="I2" s="156"/>
      <c r="J2" s="156"/>
      <c r="K2" s="156"/>
      <c r="L2" s="156"/>
      <c r="M2" s="156"/>
      <c r="N2" s="156"/>
      <c r="O2" s="156"/>
      <c r="P2" s="156"/>
      <c r="Q2" s="156"/>
      <c r="R2" s="156"/>
      <c r="S2" s="156"/>
      <c r="T2" s="156"/>
      <c r="U2" s="156"/>
      <c r="V2" s="156"/>
      <c r="W2" s="156"/>
    </row>
    <row r="3" spans="1:23" ht="14.1" customHeight="1" x14ac:dyDescent="0.2">
      <c r="A3" s="160" t="s">
        <v>137</v>
      </c>
      <c r="B3" s="161"/>
      <c r="C3" s="161"/>
      <c r="D3" s="161"/>
      <c r="E3" s="161"/>
      <c r="F3" s="161"/>
      <c r="G3" s="161"/>
      <c r="H3" s="161"/>
      <c r="I3" s="161"/>
      <c r="J3" s="161"/>
      <c r="K3" s="161"/>
      <c r="L3" s="161"/>
      <c r="M3" s="161"/>
      <c r="N3" s="161"/>
      <c r="O3" s="161"/>
      <c r="P3" s="161"/>
      <c r="Q3" s="161"/>
      <c r="R3" s="161"/>
      <c r="S3" s="161"/>
      <c r="T3" s="161"/>
      <c r="U3" s="161"/>
      <c r="V3" s="161"/>
      <c r="W3" s="161"/>
    </row>
    <row r="4" spans="1:23" ht="14.1" customHeight="1" x14ac:dyDescent="0.2">
      <c r="A4" s="1"/>
      <c r="B4" s="1"/>
      <c r="C4" s="1"/>
      <c r="D4" s="42"/>
      <c r="E4" s="1"/>
      <c r="F4" s="1"/>
      <c r="G4" s="1"/>
      <c r="H4" s="1"/>
      <c r="I4" s="1"/>
      <c r="J4" s="1"/>
      <c r="K4" s="1"/>
      <c r="L4" s="1"/>
      <c r="M4" s="1"/>
      <c r="N4" s="1"/>
      <c r="O4" s="1"/>
      <c r="P4" s="1"/>
      <c r="Q4" s="1"/>
      <c r="R4" s="42"/>
      <c r="S4" s="1"/>
      <c r="T4" s="1"/>
      <c r="U4" s="1"/>
      <c r="V4" s="1"/>
      <c r="W4" s="1"/>
    </row>
    <row r="5" spans="1:23" ht="14.1" customHeight="1" x14ac:dyDescent="0.2">
      <c r="A5" s="3"/>
      <c r="B5" s="3"/>
      <c r="C5" s="3"/>
      <c r="F5" s="3"/>
      <c r="G5" s="3"/>
      <c r="H5" s="3"/>
      <c r="I5" s="3"/>
      <c r="J5" s="3"/>
      <c r="K5" s="3"/>
      <c r="L5" s="3"/>
      <c r="M5" s="3"/>
      <c r="N5" s="3"/>
      <c r="O5" s="3"/>
      <c r="P5" s="3"/>
      <c r="Q5" s="3"/>
      <c r="T5" s="3"/>
      <c r="U5" s="3"/>
      <c r="V5" s="3"/>
      <c r="W5" s="3"/>
    </row>
    <row r="6" spans="1:23" ht="14.1" customHeight="1" x14ac:dyDescent="0.2">
      <c r="A6" s="3"/>
      <c r="B6" s="3"/>
      <c r="C6" s="3"/>
      <c r="E6" s="162" t="s">
        <v>99</v>
      </c>
      <c r="F6" s="162"/>
      <c r="G6" s="162"/>
      <c r="H6" s="162"/>
      <c r="I6" s="162"/>
      <c r="J6" s="162"/>
      <c r="K6" s="162"/>
      <c r="L6" s="162"/>
      <c r="M6" s="162"/>
      <c r="N6" s="3"/>
      <c r="O6" s="1" t="s">
        <v>100</v>
      </c>
      <c r="P6" s="3"/>
      <c r="Q6" s="41"/>
      <c r="R6" s="23"/>
      <c r="S6" s="162" t="s">
        <v>101</v>
      </c>
      <c r="T6" s="162"/>
      <c r="U6" s="162"/>
      <c r="V6" s="162"/>
      <c r="W6" s="162"/>
    </row>
    <row r="7" spans="1:23" ht="22.5" customHeight="1" x14ac:dyDescent="0.3">
      <c r="A7" s="169" t="s">
        <v>216</v>
      </c>
      <c r="B7" s="170"/>
      <c r="C7" s="170"/>
      <c r="D7" s="42"/>
      <c r="E7" s="18" t="s">
        <v>102</v>
      </c>
      <c r="F7" s="18"/>
      <c r="G7" s="18" t="s">
        <v>103</v>
      </c>
      <c r="H7" s="18"/>
      <c r="I7" s="18" t="s">
        <v>104</v>
      </c>
      <c r="J7" s="18"/>
      <c r="K7" s="18" t="s">
        <v>105</v>
      </c>
      <c r="L7" s="18"/>
      <c r="M7" s="18" t="s">
        <v>102</v>
      </c>
      <c r="N7" s="1"/>
      <c r="O7" s="1" t="s">
        <v>106</v>
      </c>
      <c r="P7" s="1"/>
      <c r="Q7" s="43"/>
      <c r="R7" s="42"/>
      <c r="S7" s="18" t="s">
        <v>102</v>
      </c>
      <c r="T7" s="18"/>
      <c r="U7" s="18" t="s">
        <v>102</v>
      </c>
      <c r="V7" s="18"/>
      <c r="W7" s="18"/>
    </row>
    <row r="8" spans="1:23" ht="14.1" customHeight="1" x14ac:dyDescent="0.2">
      <c r="A8" s="168"/>
      <c r="B8" s="168"/>
      <c r="C8" s="168"/>
      <c r="D8" s="42"/>
      <c r="E8" s="22">
        <v>2018</v>
      </c>
      <c r="F8" s="1"/>
      <c r="G8" s="22">
        <v>2018</v>
      </c>
      <c r="H8" s="1"/>
      <c r="I8" s="22">
        <v>2018</v>
      </c>
      <c r="J8" s="1"/>
      <c r="K8" s="22">
        <v>2017</v>
      </c>
      <c r="L8" s="1"/>
      <c r="M8" s="22">
        <v>2017</v>
      </c>
      <c r="N8" s="1"/>
      <c r="O8" s="10" t="s">
        <v>107</v>
      </c>
      <c r="P8" s="1"/>
      <c r="Q8" s="43"/>
      <c r="R8" s="42"/>
      <c r="S8" s="22">
        <v>2018</v>
      </c>
      <c r="T8" s="1"/>
      <c r="U8" s="22">
        <v>2017</v>
      </c>
      <c r="V8" s="1"/>
      <c r="W8" s="10" t="s">
        <v>108</v>
      </c>
    </row>
    <row r="9" spans="1:23" ht="14.1" customHeight="1" x14ac:dyDescent="0.2">
      <c r="A9" s="4"/>
      <c r="B9" s="4"/>
      <c r="C9" s="4"/>
      <c r="D9" s="40"/>
      <c r="E9" s="12"/>
      <c r="F9" s="4"/>
      <c r="G9" s="12"/>
      <c r="H9" s="4"/>
      <c r="I9" s="12"/>
      <c r="J9" s="4"/>
      <c r="K9" s="12"/>
      <c r="L9" s="4"/>
      <c r="M9" s="12"/>
      <c r="N9" s="4"/>
      <c r="O9" s="12"/>
      <c r="P9" s="135"/>
      <c r="Q9" s="44"/>
      <c r="R9" s="40"/>
      <c r="S9" s="12"/>
      <c r="T9" s="4"/>
      <c r="U9" s="12"/>
      <c r="V9" s="4"/>
      <c r="W9" s="12"/>
    </row>
    <row r="10" spans="1:23" ht="14.1" customHeight="1" x14ac:dyDescent="0.2">
      <c r="A10" s="48" t="s">
        <v>138</v>
      </c>
      <c r="B10" s="3"/>
      <c r="C10" s="3"/>
      <c r="F10" s="3"/>
      <c r="G10" s="3"/>
      <c r="H10" s="3"/>
      <c r="I10" s="3"/>
      <c r="J10" s="3"/>
      <c r="K10" s="3"/>
      <c r="L10" s="3"/>
      <c r="M10" s="3"/>
      <c r="N10" s="3"/>
      <c r="O10" s="3"/>
      <c r="P10" s="142"/>
      <c r="Q10" s="44"/>
      <c r="R10" s="141"/>
      <c r="S10" s="141"/>
      <c r="T10" s="3"/>
      <c r="U10" s="3"/>
      <c r="V10" s="3"/>
      <c r="W10" s="3"/>
    </row>
    <row r="11" spans="1:23" ht="14.1" customHeight="1" x14ac:dyDescent="0.2">
      <c r="A11" s="49" t="s">
        <v>109</v>
      </c>
      <c r="C11" s="3"/>
      <c r="D11" s="25"/>
      <c r="E11" s="24">
        <v>6885</v>
      </c>
      <c r="F11" s="37"/>
      <c r="G11" s="24">
        <v>6699</v>
      </c>
      <c r="H11" s="37"/>
      <c r="I11" s="24">
        <v>5192</v>
      </c>
      <c r="J11" s="37"/>
      <c r="K11" s="24">
        <v>5497</v>
      </c>
      <c r="L11" s="37"/>
      <c r="M11" s="24">
        <v>6423</v>
      </c>
      <c r="N11" s="37"/>
      <c r="O11" s="24">
        <f>ROUND(E11-M11,0)</f>
        <v>462</v>
      </c>
      <c r="P11" s="139"/>
      <c r="Q11" s="44"/>
      <c r="R11" s="140"/>
      <c r="S11" s="145">
        <v>18776</v>
      </c>
      <c r="T11" s="37"/>
      <c r="U11" s="24">
        <v>18186</v>
      </c>
      <c r="V11" s="37"/>
      <c r="W11" s="24">
        <f>ROUND(S11-U11,0)</f>
        <v>590</v>
      </c>
    </row>
    <row r="12" spans="1:23" ht="14.1" customHeight="1" x14ac:dyDescent="0.2">
      <c r="A12" s="49" t="s">
        <v>139</v>
      </c>
      <c r="C12" s="3"/>
      <c r="D12" s="25"/>
      <c r="E12" s="26">
        <v>200397</v>
      </c>
      <c r="F12" s="37"/>
      <c r="G12" s="26">
        <v>171810</v>
      </c>
      <c r="H12" s="37"/>
      <c r="I12" s="26">
        <v>157912</v>
      </c>
      <c r="J12" s="37"/>
      <c r="K12" s="26">
        <v>216646</v>
      </c>
      <c r="L12" s="37"/>
      <c r="M12" s="26">
        <v>188176</v>
      </c>
      <c r="N12" s="37"/>
      <c r="O12" s="26">
        <f>ROUND(E12-M12,0)</f>
        <v>12221</v>
      </c>
      <c r="P12" s="139"/>
      <c r="Q12" s="44"/>
      <c r="R12" s="140"/>
      <c r="S12" s="146">
        <v>530119</v>
      </c>
      <c r="T12" s="37"/>
      <c r="U12" s="26">
        <v>553286</v>
      </c>
      <c r="V12" s="37"/>
      <c r="W12" s="26">
        <f>ROUND(S12-U12,0)</f>
        <v>-23167</v>
      </c>
    </row>
    <row r="13" spans="1:23" ht="14.1" customHeight="1" x14ac:dyDescent="0.2">
      <c r="A13" s="49" t="s">
        <v>224</v>
      </c>
      <c r="C13" s="3"/>
      <c r="D13" s="25"/>
      <c r="E13" s="26">
        <v>581</v>
      </c>
      <c r="F13" s="37"/>
      <c r="G13" s="26">
        <v>776</v>
      </c>
      <c r="H13" s="37"/>
      <c r="I13" s="26">
        <v>676</v>
      </c>
      <c r="J13" s="37"/>
      <c r="K13" s="26">
        <v>41114</v>
      </c>
      <c r="L13" s="37"/>
      <c r="M13" s="26">
        <v>12832</v>
      </c>
      <c r="N13" s="37"/>
      <c r="O13" s="26">
        <f>ROUND(E13-M13,0)</f>
        <v>-12251</v>
      </c>
      <c r="P13" s="37"/>
      <c r="Q13" s="44"/>
      <c r="R13" s="25"/>
      <c r="S13" s="26">
        <v>2033</v>
      </c>
      <c r="T13" s="37"/>
      <c r="U13" s="26">
        <v>103229</v>
      </c>
      <c r="V13" s="37"/>
      <c r="W13" s="26">
        <f>ROUND(S13-U13,0)</f>
        <v>-101196</v>
      </c>
    </row>
    <row r="14" spans="1:23" ht="14.1" customHeight="1" x14ac:dyDescent="0.2">
      <c r="A14" s="49" t="s">
        <v>144</v>
      </c>
      <c r="C14" s="3"/>
      <c r="D14" s="25"/>
      <c r="E14" s="51">
        <v>53735</v>
      </c>
      <c r="F14" s="37"/>
      <c r="G14" s="51">
        <v>24065</v>
      </c>
      <c r="H14" s="37"/>
      <c r="I14" s="51">
        <v>22959</v>
      </c>
      <c r="J14" s="37"/>
      <c r="K14" s="51">
        <v>22458</v>
      </c>
      <c r="L14" s="37"/>
      <c r="M14" s="51">
        <v>26899</v>
      </c>
      <c r="N14" s="37"/>
      <c r="O14" s="51">
        <f>ROUND(E14-M14,0)</f>
        <v>26836</v>
      </c>
      <c r="P14" s="37"/>
      <c r="Q14" s="44"/>
      <c r="R14" s="25"/>
      <c r="S14" s="51">
        <v>100759</v>
      </c>
      <c r="T14" s="37"/>
      <c r="U14" s="51">
        <v>76324</v>
      </c>
      <c r="V14" s="37"/>
      <c r="W14" s="51">
        <f>ROUND(S14-U14,0)</f>
        <v>24435</v>
      </c>
    </row>
    <row r="15" spans="1:23" ht="14.1" customHeight="1" x14ac:dyDescent="0.2">
      <c r="A15" s="50" t="s">
        <v>145</v>
      </c>
      <c r="B15" s="3"/>
      <c r="D15" s="25"/>
      <c r="E15" s="53">
        <v>261598</v>
      </c>
      <c r="F15" s="37"/>
      <c r="G15" s="53">
        <f>ROUND(SUM(G11:G14),0)</f>
        <v>203350</v>
      </c>
      <c r="H15" s="37"/>
      <c r="I15" s="53">
        <f>ROUND(SUM(I11:I14),0)</f>
        <v>186739</v>
      </c>
      <c r="J15" s="37"/>
      <c r="K15" s="53">
        <f>ROUND(SUM(K11:K14),0)</f>
        <v>285715</v>
      </c>
      <c r="L15" s="37"/>
      <c r="M15" s="53">
        <f>ROUND(SUM(M11:M14),0)</f>
        <v>234330</v>
      </c>
      <c r="N15" s="37"/>
      <c r="O15" s="53">
        <f>ROUND(SUM(O11:O14),0)</f>
        <v>27268</v>
      </c>
      <c r="P15" s="37"/>
      <c r="Q15" s="44"/>
      <c r="R15" s="25"/>
      <c r="S15" s="53">
        <v>651687</v>
      </c>
      <c r="T15" s="37"/>
      <c r="U15" s="53">
        <f>ROUND(SUM(U11:U14),0)</f>
        <v>751025</v>
      </c>
      <c r="V15" s="37"/>
      <c r="W15" s="53">
        <f>ROUND(SUM(W11:W14),0)</f>
        <v>-99338</v>
      </c>
    </row>
    <row r="16" spans="1:23" ht="14.1" customHeight="1" x14ac:dyDescent="0.2">
      <c r="A16" s="3"/>
      <c r="B16" s="3"/>
      <c r="C16" s="3"/>
      <c r="D16" s="25"/>
      <c r="E16" s="37"/>
      <c r="F16" s="37"/>
      <c r="G16" s="37"/>
      <c r="H16" s="37"/>
      <c r="I16" s="37"/>
      <c r="J16" s="37"/>
      <c r="K16" s="37"/>
      <c r="L16" s="37"/>
      <c r="M16" s="37"/>
      <c r="N16" s="37"/>
      <c r="O16" s="37"/>
      <c r="P16" s="37"/>
      <c r="Q16" s="44"/>
      <c r="R16" s="25"/>
      <c r="S16" s="37"/>
      <c r="T16" s="37"/>
      <c r="U16" s="37"/>
      <c r="V16" s="37"/>
      <c r="W16" s="37"/>
    </row>
    <row r="17" spans="1:23" ht="14.1" customHeight="1" x14ac:dyDescent="0.2">
      <c r="A17" s="48" t="s">
        <v>146</v>
      </c>
      <c r="B17" s="3"/>
      <c r="C17" s="3"/>
      <c r="D17" s="25"/>
      <c r="E17" s="37"/>
      <c r="F17" s="37"/>
      <c r="G17" s="37"/>
      <c r="H17" s="37"/>
      <c r="I17" s="37"/>
      <c r="J17" s="37"/>
      <c r="K17" s="37"/>
      <c r="L17" s="37"/>
      <c r="M17" s="37"/>
      <c r="N17" s="37"/>
      <c r="O17" s="37"/>
      <c r="P17" s="37"/>
      <c r="Q17" s="44"/>
      <c r="R17" s="25"/>
      <c r="S17" s="37"/>
      <c r="T17" s="37"/>
      <c r="U17" s="37"/>
      <c r="V17" s="37"/>
      <c r="W17" s="37"/>
    </row>
    <row r="18" spans="1:23" ht="14.1" customHeight="1" x14ac:dyDescent="0.2">
      <c r="A18" s="49" t="s">
        <v>147</v>
      </c>
      <c r="C18" s="3"/>
      <c r="D18" s="25"/>
      <c r="E18" s="26">
        <v>46995</v>
      </c>
      <c r="F18" s="37"/>
      <c r="G18" s="26">
        <v>22590</v>
      </c>
      <c r="H18" s="37"/>
      <c r="I18" s="26">
        <v>15945</v>
      </c>
      <c r="J18" s="37"/>
      <c r="K18" s="26">
        <v>24449</v>
      </c>
      <c r="L18" s="37"/>
      <c r="M18" s="26">
        <v>11959</v>
      </c>
      <c r="N18" s="37"/>
      <c r="O18" s="26">
        <f>ROUND(E18-M18,0)</f>
        <v>35036</v>
      </c>
      <c r="P18" s="37"/>
      <c r="Q18" s="44"/>
      <c r="R18" s="25"/>
      <c r="S18" s="26">
        <v>85530</v>
      </c>
      <c r="T18" s="37"/>
      <c r="U18" s="26">
        <v>53998</v>
      </c>
      <c r="V18" s="37"/>
      <c r="W18" s="26">
        <f>ROUND(S18-U18,0)</f>
        <v>31532</v>
      </c>
    </row>
    <row r="19" spans="1:23" ht="14.1" customHeight="1" x14ac:dyDescent="0.2">
      <c r="A19" s="49" t="s">
        <v>148</v>
      </c>
      <c r="C19" s="3"/>
      <c r="D19" s="25"/>
      <c r="E19" s="26">
        <v>110673</v>
      </c>
      <c r="F19" s="37"/>
      <c r="G19" s="26">
        <v>74810</v>
      </c>
      <c r="H19" s="37"/>
      <c r="I19" s="26">
        <v>54212</v>
      </c>
      <c r="J19" s="37"/>
      <c r="K19" s="26">
        <v>118980</v>
      </c>
      <c r="L19" s="37"/>
      <c r="M19" s="26">
        <v>94120</v>
      </c>
      <c r="N19" s="37"/>
      <c r="O19" s="26">
        <f>ROUND(E19-M19,0)</f>
        <v>16553</v>
      </c>
      <c r="P19" s="37"/>
      <c r="Q19" s="44"/>
      <c r="R19" s="25"/>
      <c r="S19" s="26">
        <v>239695</v>
      </c>
      <c r="T19" s="37"/>
      <c r="U19" s="26">
        <v>260941</v>
      </c>
      <c r="V19" s="37"/>
      <c r="W19" s="26">
        <f>ROUND(S19-U19,0)</f>
        <v>-21246</v>
      </c>
    </row>
    <row r="20" spans="1:23" ht="14.1" customHeight="1" x14ac:dyDescent="0.2">
      <c r="A20" s="49" t="s">
        <v>149</v>
      </c>
      <c r="C20" s="3"/>
      <c r="D20" s="25"/>
      <c r="E20" s="26">
        <v>30519</v>
      </c>
      <c r="F20" s="37"/>
      <c r="G20" s="26">
        <v>37939</v>
      </c>
      <c r="H20" s="37"/>
      <c r="I20" s="26">
        <v>62035</v>
      </c>
      <c r="J20" s="37"/>
      <c r="K20" s="26">
        <v>53201</v>
      </c>
      <c r="L20" s="37"/>
      <c r="M20" s="26">
        <v>54441</v>
      </c>
      <c r="N20" s="37"/>
      <c r="O20" s="26">
        <f>ROUND(E20-M20,0)</f>
        <v>-23922</v>
      </c>
      <c r="P20" s="37"/>
      <c r="Q20" s="44"/>
      <c r="R20" s="25"/>
      <c r="S20" s="26">
        <v>130493</v>
      </c>
      <c r="T20" s="37"/>
      <c r="U20" s="26">
        <v>176305</v>
      </c>
      <c r="V20" s="37"/>
      <c r="W20" s="26">
        <f>ROUND(S20-U20,0)</f>
        <v>-45812</v>
      </c>
    </row>
    <row r="21" spans="1:23" ht="14.1" customHeight="1" x14ac:dyDescent="0.2">
      <c r="A21" s="49" t="s">
        <v>150</v>
      </c>
      <c r="C21" s="3"/>
      <c r="D21" s="25"/>
      <c r="E21" s="51">
        <v>7921</v>
      </c>
      <c r="F21" s="37"/>
      <c r="G21" s="51">
        <v>7171</v>
      </c>
      <c r="H21" s="37"/>
      <c r="I21" s="51">
        <v>7285</v>
      </c>
      <c r="J21" s="37"/>
      <c r="K21" s="51">
        <v>8275</v>
      </c>
      <c r="L21" s="37"/>
      <c r="M21" s="51">
        <v>6684</v>
      </c>
      <c r="N21" s="37"/>
      <c r="O21" s="51">
        <f>ROUND(E21-M21,0)</f>
        <v>1237</v>
      </c>
      <c r="P21" s="37"/>
      <c r="Q21" s="44"/>
      <c r="R21" s="25"/>
      <c r="S21" s="51">
        <v>22377</v>
      </c>
      <c r="T21" s="37"/>
      <c r="U21" s="51">
        <v>19883</v>
      </c>
      <c r="V21" s="37"/>
      <c r="W21" s="51">
        <f>ROUND(S21-U21,0)</f>
        <v>2494</v>
      </c>
    </row>
    <row r="22" spans="1:23" ht="14.1" customHeight="1" x14ac:dyDescent="0.2">
      <c r="A22" s="50" t="s">
        <v>153</v>
      </c>
      <c r="B22" s="21"/>
      <c r="C22" s="3"/>
      <c r="D22" s="25"/>
      <c r="E22" s="53">
        <v>196108</v>
      </c>
      <c r="F22" s="37"/>
      <c r="G22" s="53">
        <f>ROUND(SUM(G18:G21),0)</f>
        <v>142510</v>
      </c>
      <c r="H22" s="37"/>
      <c r="I22" s="53">
        <f>ROUND(SUM(I18:I21),0)</f>
        <v>139477</v>
      </c>
      <c r="J22" s="37"/>
      <c r="K22" s="53">
        <f>ROUND(SUM(K18:K21),0)</f>
        <v>204905</v>
      </c>
      <c r="L22" s="37"/>
      <c r="M22" s="53">
        <f>ROUND(SUM(M18:M21),0)</f>
        <v>167204</v>
      </c>
      <c r="N22" s="37"/>
      <c r="O22" s="53">
        <f>ROUND(SUM(O18:O21),0)</f>
        <v>28904</v>
      </c>
      <c r="P22" s="37"/>
      <c r="Q22" s="44"/>
      <c r="R22" s="25"/>
      <c r="S22" s="53">
        <v>478095</v>
      </c>
      <c r="T22" s="37"/>
      <c r="U22" s="53">
        <f>ROUND(SUM(U18:U21),0)</f>
        <v>511127</v>
      </c>
      <c r="V22" s="37"/>
      <c r="W22" s="53">
        <f>ROUND(SUM(W18:W21),0)</f>
        <v>-33032</v>
      </c>
    </row>
    <row r="23" spans="1:23" ht="14.1" customHeight="1" x14ac:dyDescent="0.2">
      <c r="A23" s="19"/>
      <c r="B23" s="21"/>
      <c r="C23" s="3"/>
      <c r="D23" s="25"/>
      <c r="E23" s="21"/>
      <c r="F23" s="37"/>
      <c r="G23" s="21"/>
      <c r="H23" s="37"/>
      <c r="I23" s="21"/>
      <c r="J23" s="37"/>
      <c r="K23" s="21"/>
      <c r="L23" s="37"/>
      <c r="M23" s="21"/>
      <c r="N23" s="37"/>
      <c r="O23" s="21"/>
      <c r="P23" s="37"/>
      <c r="Q23" s="44"/>
      <c r="R23" s="25"/>
      <c r="S23" s="21"/>
      <c r="T23" s="37"/>
      <c r="U23" s="21"/>
      <c r="V23" s="37"/>
      <c r="W23" s="21"/>
    </row>
    <row r="24" spans="1:23" ht="15" customHeight="1" x14ac:dyDescent="0.2">
      <c r="A24" s="50" t="s">
        <v>154</v>
      </c>
      <c r="B24" s="3"/>
      <c r="C24" s="3"/>
      <c r="D24" s="25"/>
      <c r="E24" s="70">
        <v>65490</v>
      </c>
      <c r="F24" s="37"/>
      <c r="G24" s="70">
        <f>ROUND(G15-G22,0)</f>
        <v>60840</v>
      </c>
      <c r="H24" s="37"/>
      <c r="I24" s="70">
        <f>ROUND(I15-I22,0)</f>
        <v>47262</v>
      </c>
      <c r="J24" s="37"/>
      <c r="K24" s="70">
        <f>ROUND(K15-K22,0)</f>
        <v>80810</v>
      </c>
      <c r="L24" s="37"/>
      <c r="M24" s="70">
        <f>ROUND(M15-M22,0)</f>
        <v>67126</v>
      </c>
      <c r="N24" s="37"/>
      <c r="O24" s="70">
        <f>ROUND(O15-O22,0)</f>
        <v>-1636</v>
      </c>
      <c r="P24" s="37"/>
      <c r="Q24" s="44"/>
      <c r="R24" s="25"/>
      <c r="S24" s="70">
        <v>173592</v>
      </c>
      <c r="T24" s="37"/>
      <c r="U24" s="70">
        <f>ROUND(U15-U22,0)</f>
        <v>239898</v>
      </c>
      <c r="V24" s="37"/>
      <c r="W24" s="70">
        <f>ROUND(W15-W22,0)</f>
        <v>-66306</v>
      </c>
    </row>
    <row r="25" spans="1:23" ht="14.1" customHeight="1" x14ac:dyDescent="0.2">
      <c r="A25" s="3"/>
      <c r="B25" s="3"/>
      <c r="C25" s="3"/>
      <c r="D25" s="25"/>
      <c r="E25" s="79"/>
      <c r="F25" s="3"/>
      <c r="G25" s="79"/>
      <c r="H25" s="3"/>
      <c r="I25" s="79"/>
      <c r="J25" s="3"/>
      <c r="K25" s="79"/>
      <c r="L25" s="3"/>
      <c r="M25" s="79"/>
      <c r="N25" s="3"/>
      <c r="O25" s="79"/>
      <c r="P25" s="3"/>
      <c r="Q25" s="3"/>
      <c r="R25" s="25"/>
      <c r="S25" s="79"/>
      <c r="T25" s="3"/>
      <c r="U25" s="79"/>
      <c r="V25" s="3"/>
      <c r="W25" s="79"/>
    </row>
    <row r="26" spans="1:23" ht="14.1" customHeight="1" x14ac:dyDescent="0.2">
      <c r="A26" s="163" t="s">
        <v>220</v>
      </c>
      <c r="B26" s="164"/>
      <c r="C26" s="163"/>
      <c r="D26" s="163"/>
      <c r="E26" s="163"/>
      <c r="F26" s="164"/>
      <c r="G26" s="163"/>
      <c r="H26" s="164"/>
      <c r="I26" s="163"/>
      <c r="J26" s="164"/>
      <c r="K26" s="163"/>
      <c r="L26" s="3"/>
      <c r="M26" s="3"/>
      <c r="N26" s="3"/>
      <c r="O26" s="3"/>
      <c r="P26" s="3"/>
      <c r="Q26" s="3"/>
      <c r="S26" s="3"/>
      <c r="T26" s="3"/>
      <c r="U26" s="3"/>
      <c r="V26" s="3"/>
      <c r="W26" s="3"/>
    </row>
    <row r="27" spans="1:23" ht="14.1" customHeight="1" x14ac:dyDescent="0.2">
      <c r="A27" s="3"/>
      <c r="B27" s="3"/>
      <c r="C27" s="3"/>
      <c r="E27" s="3"/>
      <c r="F27" s="3"/>
      <c r="G27" s="3"/>
      <c r="H27" s="3"/>
      <c r="I27" s="3"/>
      <c r="J27" s="3"/>
      <c r="K27" s="3"/>
      <c r="L27" s="3"/>
      <c r="M27" s="3"/>
      <c r="N27" s="3"/>
      <c r="O27" s="3"/>
      <c r="P27" s="3"/>
      <c r="Q27" s="3"/>
      <c r="S27" s="3"/>
      <c r="T27" s="3"/>
      <c r="U27" s="3"/>
      <c r="V27" s="3"/>
      <c r="W27" s="3"/>
    </row>
    <row r="28" spans="1:23" ht="14.1" customHeight="1" x14ac:dyDescent="0.2">
      <c r="A28" s="21"/>
      <c r="B28" s="3"/>
      <c r="C28" s="3"/>
      <c r="E28" s="3"/>
      <c r="F28" s="3"/>
      <c r="G28" s="3"/>
      <c r="H28" s="3"/>
      <c r="I28" s="3"/>
      <c r="J28" s="3"/>
      <c r="K28" s="3"/>
      <c r="L28" s="3"/>
      <c r="M28" s="3"/>
      <c r="N28" s="3"/>
      <c r="O28" s="3"/>
      <c r="P28" s="3"/>
      <c r="Q28" s="3"/>
      <c r="S28" s="3"/>
      <c r="T28" s="3"/>
      <c r="U28" s="3"/>
      <c r="V28" s="3"/>
      <c r="W28" s="3"/>
    </row>
    <row r="29" spans="1:23" ht="14.1" customHeight="1" x14ac:dyDescent="0.2">
      <c r="A29" s="3"/>
      <c r="B29" s="3"/>
      <c r="C29" s="3"/>
      <c r="E29" s="3"/>
      <c r="F29" s="3"/>
      <c r="G29" s="3"/>
      <c r="H29" s="3"/>
      <c r="I29" s="3"/>
      <c r="J29" s="3"/>
      <c r="K29" s="3"/>
      <c r="L29" s="3"/>
      <c r="M29" s="3"/>
      <c r="N29" s="3"/>
      <c r="O29" s="3"/>
      <c r="P29" s="3"/>
      <c r="Q29" s="3"/>
      <c r="S29" s="3"/>
      <c r="T29" s="3"/>
      <c r="U29" s="3"/>
      <c r="V29" s="3"/>
      <c r="W29" s="3"/>
    </row>
    <row r="30" spans="1:23" ht="14.1" customHeight="1" x14ac:dyDescent="0.2">
      <c r="A30" s="3"/>
      <c r="B30" s="3"/>
      <c r="C30" s="3"/>
      <c r="D30" s="23"/>
      <c r="E30" s="3"/>
      <c r="F30" s="3"/>
      <c r="G30" s="3"/>
      <c r="H30" s="3"/>
      <c r="I30" s="3"/>
      <c r="J30" s="3"/>
      <c r="K30" s="3"/>
      <c r="L30" s="3"/>
      <c r="M30" s="3"/>
      <c r="N30" s="3"/>
      <c r="O30" s="3"/>
      <c r="P30" s="3"/>
      <c r="Q30" s="3"/>
      <c r="R30" s="23"/>
      <c r="S30" s="3"/>
      <c r="T30" s="3"/>
      <c r="U30" s="3"/>
      <c r="V30" s="3"/>
      <c r="W30" s="3"/>
    </row>
    <row r="31" spans="1:23" ht="14.1" customHeight="1" x14ac:dyDescent="0.2">
      <c r="B31" s="74"/>
      <c r="C31" s="74"/>
      <c r="D31" s="77"/>
      <c r="E31" s="74"/>
      <c r="F31" s="74"/>
      <c r="G31" s="74"/>
      <c r="H31" s="74"/>
      <c r="I31" s="74"/>
      <c r="J31" s="74"/>
      <c r="K31" s="74"/>
      <c r="L31" s="74"/>
      <c r="M31" s="74"/>
      <c r="N31" s="74"/>
      <c r="O31" s="74"/>
      <c r="P31" s="74"/>
      <c r="R31" s="77"/>
      <c r="S31" s="74"/>
      <c r="T31" s="74"/>
      <c r="U31" s="74"/>
      <c r="V31" s="74"/>
      <c r="W31" s="74"/>
    </row>
    <row r="32" spans="1:23" ht="14.1" customHeight="1" x14ac:dyDescent="0.2">
      <c r="A32" s="20"/>
      <c r="B32" s="20"/>
      <c r="C32" s="20"/>
      <c r="D32" s="20"/>
      <c r="E32" s="20"/>
      <c r="F32" s="20"/>
      <c r="G32" s="20"/>
      <c r="H32" s="20"/>
      <c r="I32" s="20"/>
      <c r="J32" s="20"/>
      <c r="K32" s="20"/>
      <c r="L32" s="20"/>
      <c r="M32" s="20"/>
      <c r="N32" s="20"/>
      <c r="O32" s="20"/>
      <c r="P32" s="20"/>
      <c r="Q32" s="20"/>
      <c r="R32" s="20"/>
      <c r="S32" s="20"/>
      <c r="T32" s="20"/>
      <c r="U32" s="20"/>
      <c r="V32" s="20"/>
      <c r="W32" s="20"/>
    </row>
    <row r="33" spans="1:23" ht="14.1" customHeight="1" x14ac:dyDescent="0.2">
      <c r="A33" s="168"/>
      <c r="B33" s="168"/>
      <c r="C33" s="168"/>
      <c r="D33" s="77"/>
      <c r="E33" s="162" t="s">
        <v>99</v>
      </c>
      <c r="F33" s="162"/>
      <c r="G33" s="162"/>
      <c r="H33" s="162"/>
      <c r="I33" s="162"/>
      <c r="J33" s="162"/>
      <c r="K33" s="162"/>
      <c r="L33" s="162"/>
      <c r="M33" s="162"/>
      <c r="O33" s="1" t="s">
        <v>100</v>
      </c>
      <c r="Q33" s="41"/>
      <c r="R33" s="23"/>
      <c r="S33" s="162" t="s">
        <v>101</v>
      </c>
      <c r="T33" s="162"/>
      <c r="U33" s="162"/>
      <c r="V33" s="162"/>
      <c r="W33" s="162"/>
    </row>
    <row r="34" spans="1:23" ht="22.5" customHeight="1" x14ac:dyDescent="0.3">
      <c r="A34" s="169" t="s">
        <v>222</v>
      </c>
      <c r="B34" s="170"/>
      <c r="C34" s="170"/>
      <c r="D34" s="77"/>
      <c r="E34" s="18" t="s">
        <v>102</v>
      </c>
      <c r="F34" s="18"/>
      <c r="G34" s="18" t="s">
        <v>103</v>
      </c>
      <c r="H34" s="18"/>
      <c r="I34" s="18" t="s">
        <v>104</v>
      </c>
      <c r="J34" s="18"/>
      <c r="K34" s="18" t="s">
        <v>105</v>
      </c>
      <c r="L34" s="18"/>
      <c r="M34" s="18" t="s">
        <v>102</v>
      </c>
      <c r="N34" s="1"/>
      <c r="O34" s="1" t="s">
        <v>106</v>
      </c>
      <c r="P34" s="1"/>
      <c r="Q34" s="43"/>
      <c r="R34" s="42"/>
      <c r="S34" s="18" t="s">
        <v>102</v>
      </c>
      <c r="T34" s="18"/>
      <c r="U34" s="18" t="s">
        <v>102</v>
      </c>
      <c r="V34" s="18"/>
      <c r="W34" s="18"/>
    </row>
    <row r="35" spans="1:23" ht="14.1" customHeight="1" x14ac:dyDescent="0.2">
      <c r="A35" s="168"/>
      <c r="B35" s="168"/>
      <c r="C35" s="168"/>
      <c r="D35" s="40"/>
      <c r="E35" s="22">
        <v>2018</v>
      </c>
      <c r="F35" s="1"/>
      <c r="G35" s="22">
        <v>2018</v>
      </c>
      <c r="H35" s="1"/>
      <c r="I35" s="22">
        <v>2018</v>
      </c>
      <c r="J35" s="1"/>
      <c r="K35" s="22">
        <v>2017</v>
      </c>
      <c r="L35" s="1"/>
      <c r="M35" s="22">
        <v>2017</v>
      </c>
      <c r="N35" s="1"/>
      <c r="O35" s="10" t="s">
        <v>107</v>
      </c>
      <c r="P35" s="1"/>
      <c r="Q35" s="43"/>
      <c r="R35" s="42"/>
      <c r="S35" s="22">
        <v>2018</v>
      </c>
      <c r="T35" s="1"/>
      <c r="U35" s="22">
        <v>2017</v>
      </c>
      <c r="V35" s="1"/>
      <c r="W35" s="10" t="s">
        <v>108</v>
      </c>
    </row>
    <row r="36" spans="1:23" ht="14.1" customHeight="1" x14ac:dyDescent="0.2">
      <c r="A36" s="48" t="s">
        <v>138</v>
      </c>
      <c r="B36" s="3"/>
      <c r="C36" s="3"/>
      <c r="D36" s="23"/>
      <c r="E36" s="54"/>
      <c r="F36" s="3"/>
      <c r="G36" s="54"/>
      <c r="H36" s="3"/>
      <c r="I36" s="54"/>
      <c r="J36" s="3"/>
      <c r="K36" s="54"/>
      <c r="L36" s="3"/>
      <c r="M36" s="54"/>
      <c r="N36" s="3"/>
      <c r="O36" s="54"/>
      <c r="P36" s="3"/>
      <c r="Q36" s="41"/>
      <c r="R36" s="23"/>
      <c r="S36" s="54"/>
      <c r="T36" s="3"/>
      <c r="U36" s="54"/>
      <c r="V36" s="3"/>
      <c r="W36" s="78"/>
    </row>
    <row r="37" spans="1:23" ht="14.1" customHeight="1" x14ac:dyDescent="0.2">
      <c r="A37" s="49" t="s">
        <v>109</v>
      </c>
      <c r="B37" s="3"/>
      <c r="C37" s="3"/>
      <c r="D37" s="25"/>
      <c r="E37" s="24">
        <v>6885</v>
      </c>
      <c r="F37" s="37"/>
      <c r="G37" s="24">
        <v>6699</v>
      </c>
      <c r="H37" s="37"/>
      <c r="I37" s="24">
        <v>5192</v>
      </c>
      <c r="J37" s="37"/>
      <c r="K37" s="24">
        <v>5497</v>
      </c>
      <c r="L37" s="37"/>
      <c r="M37" s="24">
        <v>6423</v>
      </c>
      <c r="N37" s="37"/>
      <c r="O37" s="24">
        <f>ROUND(E37-M37,0)</f>
        <v>462</v>
      </c>
      <c r="P37" s="37"/>
      <c r="Q37" s="44"/>
      <c r="R37" s="25"/>
      <c r="S37" s="24">
        <v>18776</v>
      </c>
      <c r="T37" s="37"/>
      <c r="U37" s="24">
        <v>18186</v>
      </c>
      <c r="V37" s="37"/>
      <c r="W37" s="24">
        <f>ROUND(S37-U37,0)</f>
        <v>590</v>
      </c>
    </row>
    <row r="38" spans="1:23" ht="14.1" customHeight="1" x14ac:dyDescent="0.2">
      <c r="A38" s="49" t="s">
        <v>139</v>
      </c>
      <c r="B38" s="3"/>
      <c r="C38" s="3"/>
      <c r="D38" s="25"/>
      <c r="E38" s="26">
        <v>200982</v>
      </c>
      <c r="F38" s="37"/>
      <c r="G38" s="26">
        <v>159165</v>
      </c>
      <c r="H38" s="37"/>
      <c r="I38" s="26">
        <v>168227</v>
      </c>
      <c r="J38" s="37"/>
      <c r="K38" s="26">
        <v>213604</v>
      </c>
      <c r="L38" s="37"/>
      <c r="M38" s="26">
        <v>180985</v>
      </c>
      <c r="N38" s="37"/>
      <c r="O38" s="26">
        <f>ROUND(E38-M38,0)</f>
        <v>19997</v>
      </c>
      <c r="P38" s="37"/>
      <c r="Q38" s="44"/>
      <c r="R38" s="25"/>
      <c r="S38" s="26">
        <v>528374</v>
      </c>
      <c r="T38" s="37"/>
      <c r="U38" s="26">
        <v>541341</v>
      </c>
      <c r="V38" s="37"/>
      <c r="W38" s="26">
        <f>ROUND(S38-U38,0)</f>
        <v>-12967</v>
      </c>
    </row>
    <row r="39" spans="1:23" ht="14.1" customHeight="1" x14ac:dyDescent="0.2">
      <c r="A39" s="49" t="s">
        <v>144</v>
      </c>
      <c r="B39" s="3"/>
      <c r="C39" s="3"/>
      <c r="D39" s="25"/>
      <c r="E39" s="51">
        <v>53735</v>
      </c>
      <c r="F39" s="37"/>
      <c r="G39" s="51">
        <v>24065</v>
      </c>
      <c r="H39" s="37"/>
      <c r="I39" s="51">
        <v>22959</v>
      </c>
      <c r="J39" s="37"/>
      <c r="K39" s="51">
        <v>22458</v>
      </c>
      <c r="L39" s="37"/>
      <c r="M39" s="51">
        <v>26899</v>
      </c>
      <c r="N39" s="37"/>
      <c r="O39" s="51">
        <f>ROUND(E39-M39,0)</f>
        <v>26836</v>
      </c>
      <c r="P39" s="37"/>
      <c r="Q39" s="44"/>
      <c r="R39" s="25"/>
      <c r="S39" s="51">
        <v>100759</v>
      </c>
      <c r="T39" s="37"/>
      <c r="U39" s="51">
        <v>76324</v>
      </c>
      <c r="V39" s="37"/>
      <c r="W39" s="51">
        <f>ROUND(S39-U39,0)</f>
        <v>24435</v>
      </c>
    </row>
    <row r="40" spans="1:23" ht="14.1" customHeight="1" x14ac:dyDescent="0.2">
      <c r="A40" s="50" t="s">
        <v>145</v>
      </c>
      <c r="B40" s="3"/>
      <c r="C40" s="3"/>
      <c r="D40" s="25"/>
      <c r="E40" s="53">
        <v>261602</v>
      </c>
      <c r="F40" s="37"/>
      <c r="G40" s="53">
        <f>ROUND(SUM(G37:G39),0)</f>
        <v>189929</v>
      </c>
      <c r="H40" s="37"/>
      <c r="I40" s="53">
        <f>ROUND(SUM(I37:I39),0)</f>
        <v>196378</v>
      </c>
      <c r="J40" s="37"/>
      <c r="K40" s="53">
        <f>ROUND(SUM(K37:K39),0)</f>
        <v>241559</v>
      </c>
      <c r="L40" s="37"/>
      <c r="M40" s="53">
        <f>ROUND(SUM(M37:M39),0)</f>
        <v>214307</v>
      </c>
      <c r="N40" s="37"/>
      <c r="O40" s="53">
        <f>ROUND(SUM(O37:O39),0)</f>
        <v>47295</v>
      </c>
      <c r="P40" s="37"/>
      <c r="Q40" s="44"/>
      <c r="R40" s="25"/>
      <c r="S40" s="53">
        <v>647909</v>
      </c>
      <c r="T40" s="37"/>
      <c r="U40" s="53">
        <f>ROUND(SUM(U37:U39),0)</f>
        <v>635851</v>
      </c>
      <c r="V40" s="37"/>
      <c r="W40" s="53">
        <f>ROUND(SUM(W37:W39),0)</f>
        <v>12058</v>
      </c>
    </row>
    <row r="41" spans="1:23" ht="14.1" customHeight="1" x14ac:dyDescent="0.2">
      <c r="A41" s="3"/>
      <c r="B41" s="21"/>
      <c r="C41" s="3"/>
      <c r="D41" s="25"/>
      <c r="E41" s="21"/>
      <c r="F41" s="37"/>
      <c r="G41" s="21"/>
      <c r="H41" s="37"/>
      <c r="I41" s="21"/>
      <c r="J41" s="37"/>
      <c r="K41" s="21"/>
      <c r="L41" s="37"/>
      <c r="M41" s="21"/>
      <c r="N41" s="37"/>
      <c r="O41" s="21"/>
      <c r="P41" s="37"/>
      <c r="Q41" s="44"/>
      <c r="R41" s="25"/>
      <c r="S41" s="21"/>
      <c r="T41" s="37"/>
      <c r="U41" s="21"/>
      <c r="V41" s="37"/>
      <c r="W41" s="21"/>
    </row>
    <row r="42" spans="1:23" ht="14.1" customHeight="1" x14ac:dyDescent="0.2">
      <c r="A42" s="48" t="s">
        <v>146</v>
      </c>
      <c r="B42" s="21"/>
      <c r="C42" s="3"/>
      <c r="D42" s="25"/>
      <c r="E42" s="21"/>
      <c r="F42" s="37"/>
      <c r="G42" s="21"/>
      <c r="H42" s="37"/>
      <c r="I42" s="21"/>
      <c r="J42" s="37"/>
      <c r="K42" s="21"/>
      <c r="L42" s="37"/>
      <c r="M42" s="21"/>
      <c r="N42" s="37"/>
      <c r="O42" s="21"/>
      <c r="P42" s="37"/>
      <c r="Q42" s="44"/>
      <c r="R42" s="25"/>
      <c r="S42" s="21"/>
      <c r="T42" s="37"/>
      <c r="U42" s="21"/>
      <c r="V42" s="37"/>
      <c r="W42" s="21"/>
    </row>
    <row r="43" spans="1:23" ht="14.1" customHeight="1" x14ac:dyDescent="0.2">
      <c r="A43" s="49" t="s">
        <v>147</v>
      </c>
      <c r="B43" s="3"/>
      <c r="C43" s="21"/>
      <c r="D43" s="25"/>
      <c r="E43" s="26">
        <v>46995</v>
      </c>
      <c r="F43" s="37"/>
      <c r="G43" s="26">
        <v>22590</v>
      </c>
      <c r="H43" s="37"/>
      <c r="I43" s="26">
        <v>15945</v>
      </c>
      <c r="J43" s="37"/>
      <c r="K43" s="26">
        <v>24449</v>
      </c>
      <c r="L43" s="37"/>
      <c r="M43" s="26">
        <v>11959</v>
      </c>
      <c r="N43" s="37"/>
      <c r="O43" s="26">
        <f>ROUND(E43-M43,0)</f>
        <v>35036</v>
      </c>
      <c r="P43" s="37"/>
      <c r="Q43" s="44"/>
      <c r="R43" s="25"/>
      <c r="S43" s="26">
        <v>85530</v>
      </c>
      <c r="T43" s="37"/>
      <c r="U43" s="26">
        <v>53998</v>
      </c>
      <c r="V43" s="37"/>
      <c r="W43" s="26">
        <f>ROUND(S43-U43,0)</f>
        <v>31532</v>
      </c>
    </row>
    <row r="44" spans="1:23" ht="14.1" customHeight="1" x14ac:dyDescent="0.2">
      <c r="A44" s="49" t="s">
        <v>148</v>
      </c>
      <c r="B44" s="3"/>
      <c r="C44" s="3"/>
      <c r="D44" s="25"/>
      <c r="E44" s="26">
        <v>112275</v>
      </c>
      <c r="F44" s="37"/>
      <c r="G44" s="26">
        <v>74245</v>
      </c>
      <c r="H44" s="37"/>
      <c r="I44" s="26">
        <v>82775</v>
      </c>
      <c r="J44" s="37"/>
      <c r="K44" s="26">
        <v>122575</v>
      </c>
      <c r="L44" s="37"/>
      <c r="M44" s="26">
        <v>95487</v>
      </c>
      <c r="N44" s="37"/>
      <c r="O44" s="26">
        <f>ROUND(E44-M44,0)</f>
        <v>16788</v>
      </c>
      <c r="P44" s="37"/>
      <c r="Q44" s="44"/>
      <c r="R44" s="25"/>
      <c r="S44" s="26">
        <v>269295</v>
      </c>
      <c r="T44" s="37"/>
      <c r="U44" s="26">
        <v>297606</v>
      </c>
      <c r="V44" s="37"/>
      <c r="W44" s="26">
        <f>ROUND(S44-U44,0)</f>
        <v>-28311</v>
      </c>
    </row>
    <row r="45" spans="1:23" ht="14.1" customHeight="1" x14ac:dyDescent="0.2">
      <c r="A45" s="49" t="s">
        <v>149</v>
      </c>
      <c r="C45" s="3"/>
      <c r="D45" s="25"/>
      <c r="E45" s="26">
        <v>30629</v>
      </c>
      <c r="F45" s="37"/>
      <c r="G45" s="26">
        <v>36184</v>
      </c>
      <c r="H45" s="37"/>
      <c r="I45" s="26">
        <v>40711</v>
      </c>
      <c r="J45" s="37"/>
      <c r="K45" s="26">
        <v>30971</v>
      </c>
      <c r="L45" s="37"/>
      <c r="M45" s="26">
        <v>27596</v>
      </c>
      <c r="N45" s="37"/>
      <c r="O45" s="26">
        <f>ROUND(E45-M45,0)</f>
        <v>3033</v>
      </c>
      <c r="P45" s="37"/>
      <c r="Q45" s="44"/>
      <c r="R45" s="25"/>
      <c r="S45" s="26">
        <v>107524</v>
      </c>
      <c r="T45" s="37"/>
      <c r="U45" s="26">
        <v>90255</v>
      </c>
      <c r="V45" s="37"/>
      <c r="W45" s="26">
        <f>ROUND(S45-U45,0)</f>
        <v>17269</v>
      </c>
    </row>
    <row r="46" spans="1:23" ht="14.1" customHeight="1" x14ac:dyDescent="0.2">
      <c r="A46" s="49" t="s">
        <v>150</v>
      </c>
      <c r="B46" s="3"/>
      <c r="C46" s="3"/>
      <c r="D46" s="25"/>
      <c r="E46" s="51">
        <v>7921</v>
      </c>
      <c r="F46" s="37"/>
      <c r="G46" s="51">
        <v>7171</v>
      </c>
      <c r="H46" s="37"/>
      <c r="I46" s="51">
        <v>7285</v>
      </c>
      <c r="J46" s="37"/>
      <c r="K46" s="51">
        <v>8275</v>
      </c>
      <c r="L46" s="37"/>
      <c r="M46" s="51">
        <v>6684</v>
      </c>
      <c r="N46" s="37"/>
      <c r="O46" s="51">
        <f>ROUND(E46-M46,0)</f>
        <v>1237</v>
      </c>
      <c r="P46" s="37"/>
      <c r="Q46" s="44"/>
      <c r="R46" s="25"/>
      <c r="S46" s="51">
        <v>22377</v>
      </c>
      <c r="T46" s="37"/>
      <c r="U46" s="51">
        <v>19883</v>
      </c>
      <c r="V46" s="37"/>
      <c r="W46" s="51">
        <f>ROUND(S46-U46,0)</f>
        <v>2494</v>
      </c>
    </row>
    <row r="47" spans="1:23" ht="14.1" customHeight="1" x14ac:dyDescent="0.2">
      <c r="A47" s="50" t="s">
        <v>153</v>
      </c>
      <c r="B47" s="21"/>
      <c r="C47" s="3"/>
      <c r="D47" s="25"/>
      <c r="E47" s="53">
        <v>197820</v>
      </c>
      <c r="F47" s="37"/>
      <c r="G47" s="53">
        <f>ROUND(SUM(G43:G46),0)</f>
        <v>140190</v>
      </c>
      <c r="H47" s="37"/>
      <c r="I47" s="53">
        <f>ROUND(SUM(I43:I46),0)</f>
        <v>146716</v>
      </c>
      <c r="J47" s="37"/>
      <c r="K47" s="53">
        <f>ROUND(SUM(K43:K46),0)</f>
        <v>186270</v>
      </c>
      <c r="L47" s="37"/>
      <c r="M47" s="53">
        <f>ROUND(SUM(M43:M46),0)</f>
        <v>141726</v>
      </c>
      <c r="N47" s="37"/>
      <c r="O47" s="53">
        <f>ROUND(SUM(O43:O46),0)</f>
        <v>56094</v>
      </c>
      <c r="P47" s="37"/>
      <c r="Q47" s="44"/>
      <c r="R47" s="25"/>
      <c r="S47" s="53">
        <v>484726</v>
      </c>
      <c r="T47" s="37"/>
      <c r="U47" s="53">
        <f>ROUND(SUM(U43:U46),0)</f>
        <v>461742</v>
      </c>
      <c r="V47" s="37"/>
      <c r="W47" s="53">
        <f>ROUND(SUM(W43:W46),0)</f>
        <v>22984</v>
      </c>
    </row>
    <row r="48" spans="1:23" ht="14.1" customHeight="1" x14ac:dyDescent="0.2">
      <c r="A48" s="19"/>
      <c r="B48" s="21"/>
      <c r="C48" s="3"/>
      <c r="D48" s="25"/>
      <c r="E48" s="21"/>
      <c r="F48" s="37"/>
      <c r="G48" s="21"/>
      <c r="H48" s="37"/>
      <c r="I48" s="21"/>
      <c r="J48" s="37"/>
      <c r="K48" s="21"/>
      <c r="L48" s="37"/>
      <c r="M48" s="21"/>
      <c r="N48" s="37"/>
      <c r="O48" s="21"/>
      <c r="P48" s="37"/>
      <c r="Q48" s="44"/>
      <c r="R48" s="25"/>
      <c r="S48" s="21"/>
      <c r="T48" s="37"/>
      <c r="U48" s="21"/>
      <c r="V48" s="37"/>
      <c r="W48" s="21"/>
    </row>
    <row r="49" spans="1:23" ht="15" customHeight="1" x14ac:dyDescent="0.2">
      <c r="A49" s="50" t="s">
        <v>168</v>
      </c>
      <c r="B49" s="21"/>
      <c r="C49" s="3"/>
      <c r="D49" s="25"/>
      <c r="E49" s="70">
        <v>63782</v>
      </c>
      <c r="F49" s="37"/>
      <c r="G49" s="70">
        <f>ROUND(G40-G47,0)</f>
        <v>49739</v>
      </c>
      <c r="H49" s="37"/>
      <c r="I49" s="70">
        <f>ROUND(I40-I47,0)</f>
        <v>49662</v>
      </c>
      <c r="J49" s="37"/>
      <c r="K49" s="70">
        <f>ROUND(K40-K47,0)</f>
        <v>55289</v>
      </c>
      <c r="L49" s="37"/>
      <c r="M49" s="70">
        <f>ROUND(M40-M47,0)</f>
        <v>72581</v>
      </c>
      <c r="N49" s="37"/>
      <c r="O49" s="70">
        <f>ROUND(O40-O47,0)</f>
        <v>-8799</v>
      </c>
      <c r="P49" s="37"/>
      <c r="Q49" s="44"/>
      <c r="R49" s="25"/>
      <c r="S49" s="70">
        <v>163183</v>
      </c>
      <c r="T49" s="37"/>
      <c r="U49" s="70">
        <f>ROUND(U40-U47,0)</f>
        <v>174109</v>
      </c>
      <c r="V49" s="37"/>
      <c r="W49" s="70">
        <f>ROUND(W40-W47,0)</f>
        <v>-10926</v>
      </c>
    </row>
    <row r="50" spans="1:23" ht="14.1" customHeight="1" x14ac:dyDescent="0.2">
      <c r="A50" s="3"/>
      <c r="B50" s="21"/>
      <c r="C50" s="3"/>
      <c r="D50" s="25"/>
      <c r="E50" s="79"/>
      <c r="F50" s="3"/>
      <c r="G50" s="79"/>
      <c r="H50" s="3"/>
      <c r="I50" s="79"/>
      <c r="J50" s="3"/>
      <c r="K50" s="79"/>
      <c r="L50" s="3"/>
      <c r="M50" s="79"/>
      <c r="N50" s="3"/>
      <c r="O50" s="79"/>
      <c r="P50" s="3"/>
      <c r="Q50" s="3"/>
      <c r="R50" s="25"/>
      <c r="S50" s="79"/>
      <c r="T50" s="3"/>
      <c r="U50" s="79"/>
      <c r="V50" s="3"/>
      <c r="W50" s="79"/>
    </row>
    <row r="51" spans="1:23" ht="14.1" customHeight="1" x14ac:dyDescent="0.2">
      <c r="A51" s="163" t="s">
        <v>220</v>
      </c>
      <c r="B51" s="163"/>
      <c r="C51" s="164"/>
      <c r="D51" s="163"/>
      <c r="E51" s="163"/>
      <c r="F51" s="164"/>
      <c r="G51" s="163"/>
      <c r="H51" s="164"/>
      <c r="I51" s="163"/>
      <c r="J51" s="164"/>
      <c r="K51" s="163"/>
      <c r="L51" s="3"/>
      <c r="M51" s="21"/>
      <c r="N51" s="3"/>
      <c r="O51" s="21"/>
      <c r="P51" s="3"/>
      <c r="Q51" s="3"/>
      <c r="T51" s="3"/>
      <c r="U51" s="21"/>
      <c r="V51" s="3"/>
      <c r="W51" s="21"/>
    </row>
    <row r="52" spans="1:23" ht="14.1" customHeight="1" x14ac:dyDescent="0.2">
      <c r="A52" s="2"/>
      <c r="B52" s="3"/>
      <c r="C52" s="3"/>
      <c r="E52" s="3"/>
      <c r="F52" s="3"/>
      <c r="G52" s="3"/>
      <c r="H52" s="3"/>
      <c r="I52" s="3"/>
      <c r="J52" s="3"/>
      <c r="K52" s="3"/>
      <c r="L52" s="3"/>
      <c r="M52" s="3"/>
      <c r="N52" s="3"/>
      <c r="O52" s="3"/>
      <c r="P52" s="3"/>
      <c r="Q52" s="2"/>
      <c r="S52" s="3"/>
      <c r="T52" s="3"/>
      <c r="U52" s="3"/>
      <c r="V52" s="3"/>
      <c r="W52" s="3"/>
    </row>
    <row r="53" spans="1:23" ht="14.1" customHeight="1" x14ac:dyDescent="0.2">
      <c r="B53" s="3"/>
      <c r="E53" s="3"/>
      <c r="F53" s="3"/>
      <c r="G53" s="3"/>
      <c r="H53" s="3"/>
      <c r="I53" s="3"/>
      <c r="J53" s="3"/>
      <c r="K53" s="3"/>
      <c r="L53" s="3"/>
      <c r="M53" s="3"/>
      <c r="N53" s="3"/>
      <c r="O53" s="3"/>
      <c r="P53" s="3"/>
      <c r="Q53" s="2"/>
      <c r="S53" s="3"/>
      <c r="T53" s="3"/>
      <c r="U53" s="3"/>
      <c r="V53" s="3"/>
      <c r="W53" s="3"/>
    </row>
    <row r="54" spans="1:23" ht="14.1" customHeight="1" x14ac:dyDescent="0.2">
      <c r="B54" s="3"/>
      <c r="E54" s="3"/>
      <c r="F54" s="3"/>
      <c r="G54" s="3"/>
      <c r="H54" s="3"/>
      <c r="I54" s="3"/>
      <c r="J54" s="3"/>
      <c r="K54" s="3"/>
      <c r="L54" s="3"/>
      <c r="M54" s="3"/>
      <c r="N54" s="3"/>
      <c r="O54" s="3"/>
      <c r="P54" s="3"/>
      <c r="Q54" s="2"/>
      <c r="S54" s="3"/>
      <c r="T54" s="3"/>
      <c r="U54" s="3"/>
      <c r="V54" s="3"/>
      <c r="W54" s="3"/>
    </row>
    <row r="55" spans="1:23" ht="14.1" customHeight="1" x14ac:dyDescent="0.2">
      <c r="B55" s="3"/>
      <c r="E55" s="3"/>
      <c r="F55" s="3"/>
      <c r="G55" s="3"/>
      <c r="H55" s="3"/>
      <c r="I55" s="3"/>
      <c r="J55" s="3"/>
      <c r="K55" s="3"/>
      <c r="L55" s="3"/>
      <c r="M55" s="3"/>
      <c r="N55" s="3"/>
      <c r="O55" s="3"/>
      <c r="P55" s="3"/>
      <c r="Q55" s="2"/>
      <c r="S55" s="3"/>
      <c r="T55" s="3"/>
      <c r="U55" s="3"/>
      <c r="V55" s="3"/>
      <c r="W55" s="3"/>
    </row>
    <row r="56" spans="1:23" ht="14.1" customHeight="1" x14ac:dyDescent="0.2">
      <c r="Q56" s="3"/>
      <c r="T56" s="3"/>
      <c r="U56" s="3"/>
      <c r="V56" s="3"/>
      <c r="W56" s="3"/>
    </row>
    <row r="57" spans="1:23" ht="14.1" customHeight="1" x14ac:dyDescent="0.2">
      <c r="A57" s="47"/>
    </row>
  </sheetData>
  <mergeCells count="14">
    <mergeCell ref="A3:W3"/>
    <mergeCell ref="A2:W2"/>
    <mergeCell ref="A1:W1"/>
    <mergeCell ref="E6:M6"/>
    <mergeCell ref="A35:C35"/>
    <mergeCell ref="A51:K51"/>
    <mergeCell ref="A26:K26"/>
    <mergeCell ref="S6:W6"/>
    <mergeCell ref="S33:W33"/>
    <mergeCell ref="E33:M33"/>
    <mergeCell ref="A34:C34"/>
    <mergeCell ref="A33:C33"/>
    <mergeCell ref="A8:C8"/>
    <mergeCell ref="A7:C7"/>
  </mergeCells>
  <pageMargins left="0.75" right="0.75" top="1" bottom="1" header="0.5" footer="0.5"/>
  <pageSetup scale="59" orientation="landscape"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showGridLines="0" showRuler="0" zoomScaleNormal="100" workbookViewId="0">
      <selection sqref="A1:M1"/>
    </sheetView>
  </sheetViews>
  <sheetFormatPr defaultColWidth="13.7109375" defaultRowHeight="12.75" x14ac:dyDescent="0.2"/>
  <cols>
    <col min="1" max="1" width="61.7109375" customWidth="1"/>
    <col min="2" max="4" width="2.140625" customWidth="1"/>
    <col min="5" max="5" width="12.85546875" customWidth="1"/>
    <col min="6" max="6" width="2" customWidth="1"/>
    <col min="7" max="7" width="12.85546875" customWidth="1"/>
    <col min="8" max="8" width="2" customWidth="1"/>
    <col min="9" max="9" width="12.85546875" customWidth="1"/>
    <col min="10" max="10" width="2" customWidth="1"/>
    <col min="11" max="11" width="12.85546875" customWidth="1"/>
    <col min="12" max="12" width="2" customWidth="1"/>
    <col min="13" max="13" width="12.85546875" customWidth="1"/>
  </cols>
  <sheetData>
    <row r="1" spans="1:14" ht="14.1" customHeight="1" x14ac:dyDescent="0.2">
      <c r="A1" s="156" t="s">
        <v>37</v>
      </c>
      <c r="B1" s="156"/>
      <c r="C1" s="156"/>
      <c r="D1" s="156"/>
      <c r="E1" s="156"/>
      <c r="F1" s="156"/>
      <c r="G1" s="156"/>
      <c r="H1" s="156"/>
      <c r="I1" s="156"/>
      <c r="J1" s="156"/>
      <c r="K1" s="156"/>
      <c r="L1" s="156"/>
      <c r="M1" s="156"/>
      <c r="N1" s="2"/>
    </row>
    <row r="2" spans="1:14" ht="14.1" customHeight="1" x14ac:dyDescent="0.2">
      <c r="A2" s="156" t="s">
        <v>225</v>
      </c>
      <c r="B2" s="156"/>
      <c r="C2" s="156"/>
      <c r="D2" s="156"/>
      <c r="E2" s="156"/>
      <c r="F2" s="156"/>
      <c r="G2" s="156"/>
      <c r="H2" s="156"/>
      <c r="I2" s="156"/>
      <c r="J2" s="156"/>
      <c r="K2" s="156"/>
      <c r="L2" s="156"/>
      <c r="M2" s="156"/>
      <c r="N2" s="2"/>
    </row>
    <row r="3" spans="1:14" ht="14.1" customHeight="1" x14ac:dyDescent="0.2">
      <c r="A3" s="160" t="s">
        <v>226</v>
      </c>
      <c r="B3" s="161"/>
      <c r="C3" s="161"/>
      <c r="D3" s="161"/>
      <c r="E3" s="161"/>
      <c r="F3" s="161"/>
      <c r="G3" s="161"/>
      <c r="H3" s="161"/>
      <c r="I3" s="161"/>
      <c r="J3" s="161"/>
      <c r="K3" s="161"/>
      <c r="L3" s="161"/>
      <c r="M3" s="161"/>
      <c r="N3" s="2"/>
    </row>
    <row r="4" spans="1:14" ht="14.1" customHeight="1" x14ac:dyDescent="0.2">
      <c r="A4" s="161"/>
      <c r="B4" s="161"/>
      <c r="C4" s="161"/>
      <c r="D4" s="161"/>
      <c r="E4" s="161"/>
      <c r="F4" s="161"/>
      <c r="G4" s="161"/>
      <c r="H4" s="161"/>
      <c r="I4" s="161"/>
      <c r="J4" s="161"/>
      <c r="K4" s="161"/>
      <c r="L4" s="161"/>
      <c r="M4" s="161"/>
      <c r="N4" s="4"/>
    </row>
    <row r="5" spans="1:14" ht="14.1" customHeight="1" x14ac:dyDescent="0.2">
      <c r="A5" s="39"/>
      <c r="B5" s="3"/>
      <c r="C5" s="3"/>
      <c r="D5" s="23"/>
      <c r="E5" s="3"/>
      <c r="F5" s="3"/>
      <c r="G5" s="3"/>
      <c r="H5" s="3"/>
      <c r="I5" s="3"/>
      <c r="J5" s="3"/>
      <c r="K5" s="3"/>
      <c r="L5" s="3"/>
      <c r="M5" s="3"/>
      <c r="N5" s="3"/>
    </row>
    <row r="6" spans="1:14" ht="14.1" customHeight="1" x14ac:dyDescent="0.2">
      <c r="A6" s="3"/>
      <c r="B6" s="3"/>
      <c r="C6" s="3"/>
      <c r="D6" s="23"/>
      <c r="E6" s="162" t="s">
        <v>99</v>
      </c>
      <c r="F6" s="162"/>
      <c r="G6" s="162"/>
      <c r="H6" s="162"/>
      <c r="I6" s="162"/>
      <c r="J6" s="162"/>
      <c r="K6" s="162"/>
      <c r="L6" s="162"/>
      <c r="M6" s="162"/>
      <c r="N6" s="3"/>
    </row>
    <row r="7" spans="1:14" ht="14.1" customHeight="1" x14ac:dyDescent="0.2">
      <c r="A7" s="3"/>
      <c r="B7" s="3"/>
      <c r="C7" s="3"/>
      <c r="D7" s="23"/>
      <c r="E7" s="18" t="s">
        <v>102</v>
      </c>
      <c r="F7" s="18"/>
      <c r="G7" s="18" t="s">
        <v>103</v>
      </c>
      <c r="H7" s="18"/>
      <c r="I7" s="18" t="s">
        <v>104</v>
      </c>
      <c r="J7" s="18"/>
      <c r="K7" s="18" t="s">
        <v>105</v>
      </c>
      <c r="L7" s="18"/>
      <c r="M7" s="18" t="s">
        <v>102</v>
      </c>
      <c r="N7" s="3"/>
    </row>
    <row r="8" spans="1:14" ht="14.1" customHeight="1" x14ac:dyDescent="0.2">
      <c r="A8" s="3"/>
      <c r="B8" s="3"/>
      <c r="C8" s="3"/>
      <c r="D8" s="23"/>
      <c r="E8" s="22">
        <v>2018</v>
      </c>
      <c r="F8" s="1"/>
      <c r="G8" s="22">
        <v>2018</v>
      </c>
      <c r="H8" s="1"/>
      <c r="I8" s="22">
        <v>2018</v>
      </c>
      <c r="J8" s="1"/>
      <c r="K8" s="22">
        <v>2017</v>
      </c>
      <c r="L8" s="1"/>
      <c r="M8" s="22">
        <v>2017</v>
      </c>
      <c r="N8" s="3"/>
    </row>
    <row r="9" spans="1:14" ht="14.1" customHeight="1" x14ac:dyDescent="0.2">
      <c r="A9" s="3"/>
      <c r="B9" s="3"/>
      <c r="C9" s="3"/>
      <c r="D9" s="23"/>
      <c r="E9" s="12"/>
      <c r="F9" s="4"/>
      <c r="G9" s="12"/>
      <c r="H9" s="4"/>
      <c r="I9" s="12"/>
      <c r="J9" s="4"/>
      <c r="K9" s="12"/>
      <c r="L9" s="4"/>
      <c r="M9" s="12"/>
      <c r="N9" s="3"/>
    </row>
    <row r="10" spans="1:14" ht="16.7" customHeight="1" x14ac:dyDescent="0.25">
      <c r="A10" s="80" t="s">
        <v>227</v>
      </c>
      <c r="B10" s="3"/>
      <c r="C10" s="3"/>
      <c r="D10" s="23"/>
      <c r="E10" s="3"/>
      <c r="F10" s="3"/>
      <c r="G10" s="3"/>
      <c r="H10" s="3"/>
      <c r="I10" s="3"/>
      <c r="J10" s="3"/>
      <c r="K10" s="3"/>
      <c r="L10" s="3"/>
      <c r="M10" s="3"/>
      <c r="N10" s="3"/>
    </row>
    <row r="11" spans="1:14" ht="14.1" customHeight="1" x14ac:dyDescent="0.2">
      <c r="A11" s="3"/>
      <c r="B11" s="3"/>
      <c r="C11" s="3"/>
      <c r="D11" s="23"/>
      <c r="E11" s="3"/>
      <c r="F11" s="3"/>
      <c r="G11" s="3"/>
      <c r="H11" s="3"/>
      <c r="I11" s="3"/>
      <c r="J11" s="3"/>
      <c r="K11" s="3"/>
      <c r="L11" s="3"/>
      <c r="M11" s="3"/>
      <c r="N11" s="3"/>
    </row>
    <row r="12" spans="1:14" ht="14.1" customHeight="1" x14ac:dyDescent="0.2">
      <c r="A12" s="81" t="s">
        <v>228</v>
      </c>
      <c r="C12" s="3"/>
      <c r="D12" s="25"/>
      <c r="E12" s="24">
        <v>7447</v>
      </c>
      <c r="F12" s="37"/>
      <c r="G12" s="24">
        <v>7101</v>
      </c>
      <c r="H12" s="37"/>
      <c r="I12" s="24">
        <v>7165</v>
      </c>
      <c r="J12" s="37"/>
      <c r="K12" s="24">
        <v>6607</v>
      </c>
      <c r="L12" s="37"/>
      <c r="M12" s="24">
        <v>6692</v>
      </c>
      <c r="N12" s="3"/>
    </row>
    <row r="13" spans="1:14" ht="14.1" customHeight="1" x14ac:dyDescent="0.2">
      <c r="A13" s="28"/>
      <c r="C13" s="3"/>
      <c r="D13" s="25"/>
      <c r="E13" s="37"/>
      <c r="F13" s="37"/>
      <c r="G13" s="37"/>
      <c r="H13" s="37"/>
      <c r="I13" s="37"/>
      <c r="J13" s="37"/>
      <c r="K13" s="37"/>
      <c r="L13" s="37"/>
      <c r="M13" s="37"/>
      <c r="N13" s="3"/>
    </row>
    <row r="14" spans="1:14" ht="14.1" customHeight="1" x14ac:dyDescent="0.2">
      <c r="A14" s="81" t="s">
        <v>229</v>
      </c>
      <c r="C14" s="3"/>
      <c r="D14" s="25"/>
      <c r="E14" s="27">
        <v>1.7899999999999999E-2</v>
      </c>
      <c r="F14" s="37"/>
      <c r="G14" s="27">
        <v>1.7100000000000001E-2</v>
      </c>
      <c r="H14" s="37"/>
      <c r="I14" s="27">
        <v>1.6299999999999999E-2</v>
      </c>
      <c r="J14" s="37"/>
      <c r="K14" s="27">
        <v>2.3099999999999999E-2</v>
      </c>
      <c r="L14" s="37"/>
      <c r="M14" s="27">
        <v>1.9900000000000001E-2</v>
      </c>
      <c r="N14" s="3"/>
    </row>
    <row r="15" spans="1:14" ht="14.1" customHeight="1" x14ac:dyDescent="0.2">
      <c r="A15" s="28"/>
      <c r="C15" s="3"/>
      <c r="D15" s="25"/>
      <c r="E15" s="37"/>
      <c r="F15" s="37"/>
      <c r="G15" s="37"/>
      <c r="H15" s="37"/>
      <c r="I15" s="37"/>
      <c r="J15" s="37"/>
      <c r="K15" s="37"/>
      <c r="L15" s="37"/>
      <c r="M15" s="37"/>
      <c r="N15" s="3"/>
    </row>
    <row r="16" spans="1:14" ht="14.1" customHeight="1" x14ac:dyDescent="0.2">
      <c r="A16" s="81" t="s">
        <v>230</v>
      </c>
      <c r="C16" s="3"/>
      <c r="D16" s="25"/>
      <c r="E16" s="24">
        <v>3873</v>
      </c>
      <c r="F16" s="37"/>
      <c r="G16" s="24">
        <v>3931</v>
      </c>
      <c r="H16" s="37"/>
      <c r="I16" s="24">
        <v>4022</v>
      </c>
      <c r="J16" s="37"/>
      <c r="K16" s="24">
        <v>4126</v>
      </c>
      <c r="L16" s="37"/>
      <c r="M16" s="24">
        <v>4144</v>
      </c>
      <c r="N16" s="3"/>
    </row>
    <row r="17" spans="1:14" ht="14.1" customHeight="1" x14ac:dyDescent="0.2">
      <c r="A17" s="3"/>
      <c r="C17" s="3"/>
      <c r="D17" s="25"/>
      <c r="E17" s="37"/>
      <c r="F17" s="37"/>
      <c r="G17" s="37"/>
      <c r="H17" s="37"/>
      <c r="I17" s="37"/>
      <c r="J17" s="37"/>
      <c r="K17" s="37"/>
      <c r="L17" s="37"/>
      <c r="M17" s="37"/>
      <c r="N17" s="3"/>
    </row>
    <row r="18" spans="1:14" ht="14.1" customHeight="1" x14ac:dyDescent="0.2">
      <c r="A18" s="48" t="s">
        <v>231</v>
      </c>
      <c r="C18" s="3"/>
      <c r="D18" s="25"/>
      <c r="E18" s="37"/>
      <c r="F18" s="37"/>
      <c r="G18" s="37"/>
      <c r="H18" s="37"/>
      <c r="I18" s="37"/>
      <c r="J18" s="37"/>
      <c r="K18" s="37"/>
      <c r="L18" s="37"/>
      <c r="M18" s="37"/>
      <c r="N18" s="3"/>
    </row>
    <row r="19" spans="1:14" ht="14.1" customHeight="1" x14ac:dyDescent="0.2">
      <c r="A19" s="50" t="s">
        <v>232</v>
      </c>
      <c r="D19" s="25"/>
      <c r="E19" s="24">
        <v>870</v>
      </c>
      <c r="F19" s="37"/>
      <c r="G19" s="24">
        <v>877</v>
      </c>
      <c r="H19" s="37"/>
      <c r="I19" s="24">
        <v>890</v>
      </c>
      <c r="J19" s="37"/>
      <c r="K19" s="24">
        <v>950</v>
      </c>
      <c r="L19" s="37"/>
      <c r="M19" s="24">
        <v>940</v>
      </c>
      <c r="N19" s="3"/>
    </row>
    <row r="20" spans="1:14" ht="14.1" customHeight="1" x14ac:dyDescent="0.2">
      <c r="A20" s="50" t="s">
        <v>233</v>
      </c>
      <c r="D20" s="25"/>
      <c r="E20" s="26">
        <v>179</v>
      </c>
      <c r="F20" s="37"/>
      <c r="G20" s="26">
        <v>177</v>
      </c>
      <c r="H20" s="37"/>
      <c r="I20" s="26">
        <v>178</v>
      </c>
      <c r="J20" s="37"/>
      <c r="K20" s="26">
        <v>182</v>
      </c>
      <c r="L20" s="37"/>
      <c r="M20" s="26">
        <v>180</v>
      </c>
      <c r="N20" s="3"/>
    </row>
    <row r="21" spans="1:14" ht="14.1" customHeight="1" x14ac:dyDescent="0.2">
      <c r="A21" s="50" t="s">
        <v>234</v>
      </c>
      <c r="D21" s="25"/>
      <c r="E21" s="26">
        <v>24</v>
      </c>
      <c r="F21" s="37"/>
      <c r="G21" s="26">
        <v>24</v>
      </c>
      <c r="H21" s="37"/>
      <c r="I21" s="26">
        <v>23</v>
      </c>
      <c r="J21" s="37"/>
      <c r="K21" s="26">
        <v>24</v>
      </c>
      <c r="L21" s="37"/>
      <c r="M21" s="26">
        <v>23</v>
      </c>
      <c r="N21" s="3"/>
    </row>
    <row r="22" spans="1:14" ht="14.1" customHeight="1" x14ac:dyDescent="0.2">
      <c r="A22" s="50" t="s">
        <v>235</v>
      </c>
      <c r="D22" s="25"/>
      <c r="E22" s="26">
        <v>10</v>
      </c>
      <c r="F22" s="37"/>
      <c r="G22" s="26">
        <v>13</v>
      </c>
      <c r="H22" s="37"/>
      <c r="I22" s="26">
        <v>16</v>
      </c>
      <c r="J22" s="37"/>
      <c r="K22" s="26">
        <v>22</v>
      </c>
      <c r="L22" s="37"/>
      <c r="M22" s="26">
        <v>25</v>
      </c>
      <c r="N22" s="3"/>
    </row>
    <row r="23" spans="1:14" ht="14.1" customHeight="1" x14ac:dyDescent="0.2">
      <c r="A23" s="50" t="s">
        <v>236</v>
      </c>
      <c r="D23" s="25"/>
      <c r="E23" s="26">
        <v>1244</v>
      </c>
      <c r="F23" s="37"/>
      <c r="G23" s="26">
        <v>1268</v>
      </c>
      <c r="H23" s="37"/>
      <c r="I23" s="26">
        <v>1299</v>
      </c>
      <c r="J23" s="37"/>
      <c r="K23" s="26">
        <v>1366</v>
      </c>
      <c r="L23" s="37"/>
      <c r="M23" s="26">
        <v>1361</v>
      </c>
      <c r="N23" s="3"/>
    </row>
    <row r="24" spans="1:14" ht="14.1" customHeight="1" x14ac:dyDescent="0.2">
      <c r="A24" s="50" t="s">
        <v>237</v>
      </c>
      <c r="D24" s="25"/>
      <c r="E24" s="26">
        <v>309</v>
      </c>
      <c r="F24" s="37"/>
      <c r="G24" s="26">
        <v>318</v>
      </c>
      <c r="H24" s="37"/>
      <c r="I24" s="26">
        <v>327</v>
      </c>
      <c r="J24" s="37"/>
      <c r="K24" s="26">
        <v>343</v>
      </c>
      <c r="L24" s="37"/>
      <c r="M24" s="26">
        <v>340</v>
      </c>
      <c r="N24" s="3"/>
    </row>
    <row r="25" spans="1:14" ht="14.1" customHeight="1" x14ac:dyDescent="0.2">
      <c r="A25" s="50" t="s">
        <v>238</v>
      </c>
      <c r="D25" s="25"/>
      <c r="E25" s="51">
        <v>23</v>
      </c>
      <c r="F25" s="37"/>
      <c r="G25" s="51">
        <v>24</v>
      </c>
      <c r="H25" s="37"/>
      <c r="I25" s="51">
        <v>28</v>
      </c>
      <c r="J25" s="37"/>
      <c r="K25" s="51">
        <v>31</v>
      </c>
      <c r="L25" s="37"/>
      <c r="M25" s="51">
        <v>33</v>
      </c>
      <c r="N25" s="3"/>
    </row>
    <row r="26" spans="1:14" ht="14.1" customHeight="1" x14ac:dyDescent="0.2">
      <c r="A26" s="52" t="s">
        <v>239</v>
      </c>
      <c r="D26" s="25"/>
      <c r="E26" s="82">
        <v>2659</v>
      </c>
      <c r="F26" s="37"/>
      <c r="G26" s="82">
        <f>ROUND(SUM(G19:G25),0)</f>
        <v>2701</v>
      </c>
      <c r="H26" s="37"/>
      <c r="I26" s="82">
        <f>ROUND(SUM(I19:I25),0)</f>
        <v>2761</v>
      </c>
      <c r="J26" s="37"/>
      <c r="K26" s="82">
        <f>ROUND(SUM(K19:K25),0)</f>
        <v>2918</v>
      </c>
      <c r="L26" s="37"/>
      <c r="M26" s="82">
        <f>ROUND(SUM(M19:M25),0)</f>
        <v>2902</v>
      </c>
      <c r="N26" s="3"/>
    </row>
    <row r="27" spans="1:14" ht="14.1" customHeight="1" x14ac:dyDescent="0.2">
      <c r="A27" s="3"/>
      <c r="C27" s="3"/>
      <c r="D27" s="25"/>
      <c r="E27" s="37"/>
      <c r="F27" s="37"/>
      <c r="G27" s="37"/>
      <c r="H27" s="37"/>
      <c r="I27" s="37"/>
      <c r="J27" s="37"/>
      <c r="K27" s="37"/>
      <c r="L27" s="37"/>
      <c r="M27" s="37"/>
      <c r="N27" s="3"/>
    </row>
    <row r="28" spans="1:14" ht="14.1" customHeight="1" x14ac:dyDescent="0.2">
      <c r="A28" s="48" t="s">
        <v>240</v>
      </c>
      <c r="C28" s="3"/>
      <c r="D28" s="25"/>
      <c r="E28" s="24">
        <v>90</v>
      </c>
      <c r="F28" s="37"/>
      <c r="G28" s="24">
        <v>122</v>
      </c>
      <c r="H28" s="37"/>
      <c r="I28" s="24">
        <v>138</v>
      </c>
      <c r="J28" s="37"/>
      <c r="K28" s="24">
        <v>152</v>
      </c>
      <c r="L28" s="37"/>
      <c r="M28" s="24">
        <v>168</v>
      </c>
      <c r="N28" s="3"/>
    </row>
    <row r="29" spans="1:14" ht="14.1" customHeight="1" x14ac:dyDescent="0.2">
      <c r="A29" s="3"/>
      <c r="B29" s="3"/>
      <c r="C29" s="3"/>
      <c r="D29" s="25"/>
      <c r="E29" s="37"/>
      <c r="F29" s="37"/>
      <c r="G29" s="37"/>
      <c r="H29" s="37"/>
      <c r="I29" s="37"/>
      <c r="J29" s="37"/>
      <c r="K29" s="37"/>
      <c r="L29" s="37"/>
      <c r="M29" s="37"/>
      <c r="N29" s="3"/>
    </row>
    <row r="30" spans="1:14" ht="16.7" customHeight="1" x14ac:dyDescent="0.25">
      <c r="A30" s="80" t="s">
        <v>241</v>
      </c>
      <c r="B30" s="2"/>
      <c r="C30" s="3"/>
      <c r="D30" s="25"/>
      <c r="E30" s="37"/>
      <c r="F30" s="37"/>
      <c r="G30" s="37"/>
      <c r="H30" s="37"/>
      <c r="I30" s="37"/>
      <c r="J30" s="37"/>
      <c r="K30" s="37"/>
      <c r="L30" s="37"/>
      <c r="M30" s="37"/>
      <c r="N30" s="3"/>
    </row>
    <row r="31" spans="1:14" ht="14.1" customHeight="1" x14ac:dyDescent="0.2">
      <c r="A31" s="2"/>
      <c r="B31" s="3"/>
      <c r="C31" s="3"/>
      <c r="D31" s="25"/>
      <c r="E31" s="37"/>
      <c r="F31" s="37"/>
      <c r="G31" s="37"/>
      <c r="H31" s="37"/>
      <c r="I31" s="37"/>
      <c r="J31" s="37"/>
      <c r="K31" s="37"/>
      <c r="L31" s="37"/>
      <c r="M31" s="37"/>
      <c r="N31" s="3"/>
    </row>
    <row r="32" spans="1:14" ht="14.1" customHeight="1" x14ac:dyDescent="0.2">
      <c r="A32" s="81" t="s">
        <v>242</v>
      </c>
      <c r="C32" s="3"/>
      <c r="D32" s="25"/>
      <c r="E32" s="24">
        <v>945</v>
      </c>
      <c r="F32" s="37"/>
      <c r="G32" s="24">
        <v>955</v>
      </c>
      <c r="H32" s="37"/>
      <c r="I32" s="24">
        <v>882</v>
      </c>
      <c r="J32" s="37"/>
      <c r="K32" s="24">
        <v>858</v>
      </c>
      <c r="L32" s="37"/>
      <c r="M32" s="24">
        <v>872</v>
      </c>
      <c r="N32" s="3"/>
    </row>
    <row r="33" spans="1:14" ht="14.1" customHeight="1" x14ac:dyDescent="0.2">
      <c r="A33" s="28"/>
      <c r="C33" s="3"/>
      <c r="D33" s="25"/>
      <c r="E33" s="37"/>
      <c r="F33" s="37"/>
      <c r="G33" s="37"/>
      <c r="H33" s="37"/>
      <c r="I33" s="37"/>
      <c r="J33" s="37"/>
      <c r="K33" s="37"/>
      <c r="L33" s="37"/>
      <c r="M33" s="37"/>
      <c r="N33" s="3"/>
    </row>
    <row r="34" spans="1:14" ht="14.1" customHeight="1" x14ac:dyDescent="0.2">
      <c r="A34" s="81" t="s">
        <v>243</v>
      </c>
      <c r="C34" s="3"/>
      <c r="D34" s="25"/>
      <c r="E34" s="24">
        <v>593</v>
      </c>
      <c r="F34" s="37"/>
      <c r="G34" s="24">
        <v>589</v>
      </c>
      <c r="H34" s="37"/>
      <c r="I34" s="24">
        <v>586</v>
      </c>
      <c r="J34" s="37"/>
      <c r="K34" s="24">
        <v>584</v>
      </c>
      <c r="L34" s="37"/>
      <c r="M34" s="24">
        <v>581</v>
      </c>
      <c r="N34" s="3"/>
    </row>
    <row r="35" spans="1:14" ht="14.1" customHeight="1" x14ac:dyDescent="0.2">
      <c r="A35" s="28"/>
      <c r="C35" s="3"/>
      <c r="D35" s="25"/>
      <c r="E35" s="37"/>
      <c r="F35" s="37"/>
      <c r="G35" s="37"/>
      <c r="H35" s="37"/>
      <c r="I35" s="37"/>
      <c r="J35" s="37"/>
      <c r="K35" s="37"/>
      <c r="L35" s="37"/>
      <c r="M35" s="37"/>
      <c r="N35" s="3"/>
    </row>
    <row r="36" spans="1:14" ht="14.1" customHeight="1" x14ac:dyDescent="0.2">
      <c r="A36" s="81" t="s">
        <v>244</v>
      </c>
      <c r="C36" s="3"/>
      <c r="D36" s="25"/>
      <c r="E36" s="24">
        <v>59</v>
      </c>
      <c r="F36" s="37"/>
      <c r="G36" s="24">
        <v>60</v>
      </c>
      <c r="H36" s="37"/>
      <c r="I36" s="24">
        <v>61</v>
      </c>
      <c r="J36" s="37"/>
      <c r="K36" s="24">
        <v>62</v>
      </c>
      <c r="L36" s="37"/>
      <c r="M36" s="24">
        <v>63</v>
      </c>
      <c r="N36" s="3"/>
    </row>
    <row r="37" spans="1:14" ht="14.1" customHeight="1" x14ac:dyDescent="0.2">
      <c r="D37" s="25"/>
      <c r="E37" s="37"/>
    </row>
    <row r="38" spans="1:14" ht="16.7" customHeight="1" x14ac:dyDescent="0.25">
      <c r="A38" s="83" t="s">
        <v>245</v>
      </c>
      <c r="B38" s="3"/>
      <c r="C38" s="3"/>
      <c r="D38" s="25"/>
      <c r="E38" s="37"/>
    </row>
    <row r="39" spans="1:14" ht="14.1" customHeight="1" x14ac:dyDescent="0.2">
      <c r="A39" s="3"/>
      <c r="B39" s="3"/>
      <c r="C39" s="3"/>
      <c r="D39" s="25"/>
      <c r="E39" s="37"/>
    </row>
    <row r="40" spans="1:14" ht="14.1" customHeight="1" x14ac:dyDescent="0.2">
      <c r="A40" s="84" t="s">
        <v>246</v>
      </c>
      <c r="B40" s="2"/>
      <c r="C40" s="3"/>
      <c r="D40" s="25"/>
      <c r="E40" s="24">
        <v>5004</v>
      </c>
      <c r="F40" s="37"/>
      <c r="G40" s="24">
        <v>2247</v>
      </c>
      <c r="H40" s="37"/>
      <c r="I40" s="24">
        <v>2255</v>
      </c>
      <c r="J40" s="37"/>
      <c r="K40" s="24">
        <v>2271</v>
      </c>
      <c r="L40" s="37"/>
      <c r="M40" s="24">
        <v>2284</v>
      </c>
    </row>
    <row r="41" spans="1:14" ht="14.1" customHeight="1" x14ac:dyDescent="0.2">
      <c r="E41" s="3"/>
    </row>
  </sheetData>
  <mergeCells count="5">
    <mergeCell ref="A3:M3"/>
    <mergeCell ref="A4:M4"/>
    <mergeCell ref="A1:M1"/>
    <mergeCell ref="A2:M2"/>
    <mergeCell ref="E6:M6"/>
  </mergeCells>
  <pageMargins left="0.75" right="0.75" top="1" bottom="1" header="0.5" footer="0.5"/>
  <pageSetup scale="78" orientation="landscape" r:id="rId1"/>
  <headerFooter>
    <oddFooter>&amp;L&amp;A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6"/>
  <sheetViews>
    <sheetView showGridLines="0" showRuler="0" zoomScaleNormal="100" workbookViewId="0">
      <selection sqref="A1:W1"/>
    </sheetView>
  </sheetViews>
  <sheetFormatPr defaultColWidth="13.7109375" defaultRowHeight="12.75" x14ac:dyDescent="0.2"/>
  <cols>
    <col min="1" max="1" width="56" customWidth="1"/>
    <col min="2" max="3" width="3.42578125" customWidth="1"/>
    <col min="4" max="4" width="2" customWidth="1"/>
    <col min="5" max="5" width="11.7109375" customWidth="1"/>
    <col min="6" max="6" width="2" customWidth="1"/>
    <col min="7" max="7" width="11.7109375" customWidth="1"/>
    <col min="8" max="8" width="2" customWidth="1"/>
    <col min="9" max="9" width="11.7109375" customWidth="1"/>
    <col min="10" max="10" width="2" customWidth="1"/>
    <col min="11" max="11" width="11.7109375" customWidth="1"/>
    <col min="12" max="12" width="2" customWidth="1"/>
    <col min="13" max="13" width="11.7109375" customWidth="1"/>
    <col min="14" max="14" width="2" customWidth="1"/>
    <col min="15" max="15" width="12.7109375" customWidth="1"/>
    <col min="16" max="16" width="2" customWidth="1"/>
    <col min="17" max="17" width="1.140625" customWidth="1"/>
    <col min="18" max="18" width="2" customWidth="1"/>
    <col min="19" max="19" width="14" customWidth="1"/>
    <col min="20" max="20" width="2" customWidth="1"/>
    <col min="21" max="21" width="14" customWidth="1"/>
    <col min="22" max="22" width="2" customWidth="1"/>
    <col min="23" max="23" width="12.42578125" customWidth="1"/>
    <col min="24" max="24" width="9.28515625" customWidth="1"/>
  </cols>
  <sheetData>
    <row r="1" spans="1:23" ht="14.1" customHeight="1" x14ac:dyDescent="0.2">
      <c r="A1" s="156" t="s">
        <v>37</v>
      </c>
      <c r="B1" s="156"/>
      <c r="C1" s="156"/>
      <c r="D1" s="156"/>
      <c r="E1" s="156"/>
      <c r="F1" s="156"/>
      <c r="G1" s="156"/>
      <c r="H1" s="156"/>
      <c r="I1" s="156"/>
      <c r="J1" s="156"/>
      <c r="K1" s="156"/>
      <c r="L1" s="156"/>
      <c r="M1" s="156"/>
      <c r="N1" s="156"/>
      <c r="O1" s="156"/>
      <c r="P1" s="156"/>
      <c r="Q1" s="156"/>
      <c r="R1" s="156"/>
      <c r="S1" s="156"/>
      <c r="T1" s="156"/>
      <c r="U1" s="156"/>
      <c r="V1" s="156"/>
      <c r="W1" s="156"/>
    </row>
    <row r="2" spans="1:23" ht="14.1" customHeight="1" x14ac:dyDescent="0.2">
      <c r="A2" s="156" t="s">
        <v>247</v>
      </c>
      <c r="B2" s="156"/>
      <c r="C2" s="156"/>
      <c r="D2" s="156"/>
      <c r="E2" s="156"/>
      <c r="F2" s="156"/>
      <c r="G2" s="156"/>
      <c r="H2" s="156"/>
      <c r="I2" s="156"/>
      <c r="J2" s="156"/>
      <c r="K2" s="156"/>
      <c r="L2" s="156"/>
      <c r="M2" s="156"/>
      <c r="N2" s="156"/>
      <c r="O2" s="156"/>
      <c r="P2" s="156"/>
      <c r="Q2" s="156"/>
      <c r="R2" s="156"/>
      <c r="S2" s="156"/>
      <c r="T2" s="156"/>
      <c r="U2" s="156"/>
      <c r="V2" s="156"/>
      <c r="W2" s="156"/>
    </row>
    <row r="3" spans="1:23" ht="14.1" customHeight="1" x14ac:dyDescent="0.2">
      <c r="A3" s="160" t="s">
        <v>137</v>
      </c>
      <c r="B3" s="161"/>
      <c r="C3" s="161"/>
      <c r="D3" s="161"/>
      <c r="E3" s="161"/>
      <c r="F3" s="161"/>
      <c r="G3" s="161"/>
      <c r="H3" s="161"/>
      <c r="I3" s="161"/>
      <c r="J3" s="161"/>
      <c r="K3" s="161"/>
      <c r="L3" s="161"/>
      <c r="M3" s="161"/>
      <c r="N3" s="161"/>
      <c r="O3" s="161"/>
      <c r="P3" s="161"/>
      <c r="Q3" s="161"/>
      <c r="R3" s="161"/>
      <c r="S3" s="161"/>
      <c r="T3" s="161"/>
      <c r="U3" s="161"/>
      <c r="V3" s="161"/>
      <c r="W3" s="161"/>
    </row>
    <row r="4" spans="1:23" ht="14.1" customHeight="1" x14ac:dyDescent="0.2">
      <c r="A4" s="1"/>
      <c r="B4" s="1"/>
      <c r="C4" s="1"/>
      <c r="D4" s="42"/>
      <c r="E4" s="1"/>
      <c r="F4" s="1"/>
      <c r="G4" s="1"/>
      <c r="H4" s="1"/>
      <c r="I4" s="1"/>
      <c r="J4" s="1"/>
      <c r="K4" s="1"/>
      <c r="L4" s="1"/>
      <c r="M4" s="1"/>
      <c r="N4" s="1"/>
      <c r="O4" s="1"/>
      <c r="P4" s="1"/>
      <c r="Q4" s="1"/>
      <c r="R4" s="42"/>
      <c r="S4" s="1"/>
      <c r="T4" s="1"/>
      <c r="U4" s="1"/>
      <c r="V4" s="1"/>
      <c r="W4" s="1"/>
    </row>
    <row r="5" spans="1:23" ht="14.1" customHeight="1" x14ac:dyDescent="0.2">
      <c r="A5" s="3"/>
      <c r="B5" s="3"/>
      <c r="C5" s="3"/>
      <c r="F5" s="3"/>
      <c r="G5" s="3"/>
      <c r="H5" s="3"/>
      <c r="I5" s="3"/>
      <c r="J5" s="3"/>
      <c r="K5" s="3"/>
      <c r="L5" s="3"/>
      <c r="M5" s="3"/>
      <c r="N5" s="3"/>
      <c r="O5" s="3"/>
      <c r="P5" s="3"/>
      <c r="Q5" s="3"/>
      <c r="T5" s="3"/>
      <c r="U5" s="3"/>
      <c r="V5" s="3"/>
      <c r="W5" s="3"/>
    </row>
    <row r="6" spans="1:23" ht="14.1" customHeight="1" x14ac:dyDescent="0.2">
      <c r="A6" s="3"/>
      <c r="B6" s="3"/>
      <c r="C6" s="3"/>
      <c r="E6" s="162" t="s">
        <v>99</v>
      </c>
      <c r="F6" s="162"/>
      <c r="G6" s="162"/>
      <c r="H6" s="162"/>
      <c r="I6" s="162"/>
      <c r="J6" s="162"/>
      <c r="K6" s="162"/>
      <c r="L6" s="162"/>
      <c r="M6" s="162"/>
      <c r="N6" s="3"/>
      <c r="O6" s="1" t="s">
        <v>100</v>
      </c>
      <c r="P6" s="3"/>
      <c r="Q6" s="41"/>
      <c r="R6" s="23"/>
      <c r="S6" s="162" t="s">
        <v>101</v>
      </c>
      <c r="T6" s="162"/>
      <c r="U6" s="162"/>
      <c r="V6" s="162"/>
      <c r="W6" s="162"/>
    </row>
    <row r="7" spans="1:23" ht="22.5" customHeight="1" x14ac:dyDescent="0.3">
      <c r="A7" s="169" t="s">
        <v>216</v>
      </c>
      <c r="B7" s="170"/>
      <c r="C7" s="170"/>
      <c r="D7" s="42"/>
      <c r="E7" s="18" t="s">
        <v>102</v>
      </c>
      <c r="F7" s="18"/>
      <c r="G7" s="18" t="s">
        <v>103</v>
      </c>
      <c r="H7" s="18"/>
      <c r="I7" s="18" t="s">
        <v>104</v>
      </c>
      <c r="J7" s="18"/>
      <c r="K7" s="18" t="s">
        <v>105</v>
      </c>
      <c r="L7" s="18"/>
      <c r="M7" s="18" t="s">
        <v>102</v>
      </c>
      <c r="N7" s="1"/>
      <c r="O7" s="1" t="s">
        <v>106</v>
      </c>
      <c r="P7" s="1"/>
      <c r="Q7" s="43"/>
      <c r="R7" s="42"/>
      <c r="S7" s="18" t="s">
        <v>102</v>
      </c>
      <c r="T7" s="18"/>
      <c r="U7" s="18" t="s">
        <v>102</v>
      </c>
      <c r="V7" s="18"/>
      <c r="W7" s="18"/>
    </row>
    <row r="8" spans="1:23" ht="14.1" customHeight="1" x14ac:dyDescent="0.2">
      <c r="A8" s="168"/>
      <c r="B8" s="168"/>
      <c r="C8" s="168"/>
      <c r="D8" s="42"/>
      <c r="E8" s="22">
        <v>2018</v>
      </c>
      <c r="F8" s="1"/>
      <c r="G8" s="22">
        <v>2018</v>
      </c>
      <c r="H8" s="1"/>
      <c r="I8" s="22">
        <v>2018</v>
      </c>
      <c r="J8" s="1"/>
      <c r="K8" s="22">
        <v>2017</v>
      </c>
      <c r="L8" s="1"/>
      <c r="M8" s="22">
        <v>2017</v>
      </c>
      <c r="N8" s="1"/>
      <c r="O8" s="10" t="s">
        <v>107</v>
      </c>
      <c r="P8" s="1"/>
      <c r="Q8" s="43"/>
      <c r="R8" s="42"/>
      <c r="S8" s="22">
        <v>2018</v>
      </c>
      <c r="T8" s="1"/>
      <c r="U8" s="22">
        <v>2017</v>
      </c>
      <c r="V8" s="1"/>
      <c r="W8" s="10" t="s">
        <v>108</v>
      </c>
    </row>
    <row r="9" spans="1:23" ht="14.1" customHeight="1" x14ac:dyDescent="0.2">
      <c r="A9" s="4"/>
      <c r="B9" s="4"/>
      <c r="C9" s="4"/>
      <c r="D9" s="40"/>
      <c r="E9" s="12"/>
      <c r="F9" s="4"/>
      <c r="G9" s="12"/>
      <c r="H9" s="4"/>
      <c r="I9" s="12"/>
      <c r="J9" s="4"/>
      <c r="K9" s="12"/>
      <c r="L9" s="4"/>
      <c r="M9" s="12"/>
      <c r="N9" s="4"/>
      <c r="O9" s="12"/>
      <c r="P9" s="4"/>
      <c r="Q9" s="43"/>
      <c r="R9" s="136"/>
      <c r="S9" s="144"/>
      <c r="T9" s="4"/>
      <c r="U9" s="12"/>
      <c r="V9" s="4"/>
      <c r="W9" s="12"/>
    </row>
    <row r="10" spans="1:23" ht="14.1" customHeight="1" x14ac:dyDescent="0.2">
      <c r="A10" s="48" t="s">
        <v>138</v>
      </c>
      <c r="B10" s="3"/>
      <c r="C10" s="3"/>
      <c r="F10" s="3"/>
      <c r="G10" s="3"/>
      <c r="H10" s="3"/>
      <c r="I10" s="3"/>
      <c r="J10" s="3"/>
      <c r="K10" s="3"/>
      <c r="L10" s="3"/>
      <c r="M10" s="3"/>
      <c r="N10" s="3"/>
      <c r="O10" s="3"/>
      <c r="P10" s="3"/>
      <c r="Q10" s="43"/>
      <c r="R10" s="141"/>
      <c r="S10" s="141"/>
      <c r="T10" s="3"/>
      <c r="U10" s="3"/>
      <c r="V10" s="3"/>
      <c r="W10" s="3"/>
    </row>
    <row r="11" spans="1:23" ht="14.1" customHeight="1" x14ac:dyDescent="0.2">
      <c r="A11" s="49" t="s">
        <v>139</v>
      </c>
      <c r="B11" s="21"/>
      <c r="C11" s="3"/>
      <c r="D11" s="25"/>
      <c r="E11" s="24">
        <v>1491</v>
      </c>
      <c r="F11" s="37"/>
      <c r="G11" s="24">
        <v>1504</v>
      </c>
      <c r="H11" s="37"/>
      <c r="I11" s="24">
        <v>1822</v>
      </c>
      <c r="J11" s="37"/>
      <c r="K11" s="24">
        <v>2040</v>
      </c>
      <c r="L11" s="37"/>
      <c r="M11" s="24">
        <v>2984</v>
      </c>
      <c r="N11" s="37"/>
      <c r="O11" s="24">
        <f>ROUND(E11-M11,0)</f>
        <v>-1493</v>
      </c>
      <c r="P11" s="37"/>
      <c r="Q11" s="44"/>
      <c r="R11" s="35"/>
      <c r="S11" s="24">
        <v>4817</v>
      </c>
      <c r="T11" s="37"/>
      <c r="U11" s="24">
        <v>6501</v>
      </c>
      <c r="V11" s="37"/>
      <c r="W11" s="24">
        <f>ROUND(S11-U11,0)</f>
        <v>-1684</v>
      </c>
    </row>
    <row r="12" spans="1:23" ht="14.1" customHeight="1" x14ac:dyDescent="0.2">
      <c r="A12" s="49" t="s">
        <v>144</v>
      </c>
      <c r="B12" s="21"/>
      <c r="C12" s="3"/>
      <c r="D12" s="25"/>
      <c r="E12" s="51">
        <v>27759</v>
      </c>
      <c r="F12" s="37"/>
      <c r="G12" s="51">
        <v>25094</v>
      </c>
      <c r="H12" s="37"/>
      <c r="I12" s="51">
        <v>24791</v>
      </c>
      <c r="J12" s="37"/>
      <c r="K12" s="51">
        <v>27631</v>
      </c>
      <c r="L12" s="37"/>
      <c r="M12" s="51">
        <v>26856</v>
      </c>
      <c r="N12" s="37"/>
      <c r="O12" s="51">
        <f>ROUND(E12-M12,0)</f>
        <v>903</v>
      </c>
      <c r="P12" s="37"/>
      <c r="Q12" s="44"/>
      <c r="R12" s="25"/>
      <c r="S12" s="51">
        <v>77644</v>
      </c>
      <c r="T12" s="37"/>
      <c r="U12" s="51">
        <v>77466</v>
      </c>
      <c r="V12" s="37"/>
      <c r="W12" s="51">
        <f>ROUND(S12-U12,0)</f>
        <v>178</v>
      </c>
    </row>
    <row r="13" spans="1:23" ht="14.1" customHeight="1" x14ac:dyDescent="0.2">
      <c r="A13" s="50" t="s">
        <v>145</v>
      </c>
      <c r="B13" s="3"/>
      <c r="C13" s="3"/>
      <c r="D13" s="25"/>
      <c r="E13" s="53">
        <v>29250</v>
      </c>
      <c r="F13" s="37"/>
      <c r="G13" s="53">
        <f>ROUND(SUM(G11:G12),0)</f>
        <v>26598</v>
      </c>
      <c r="H13" s="37"/>
      <c r="I13" s="53">
        <f>ROUND(SUM(I11:I12),0)</f>
        <v>26613</v>
      </c>
      <c r="J13" s="37"/>
      <c r="K13" s="53">
        <f>ROUND(SUM(K11:K12),0)</f>
        <v>29671</v>
      </c>
      <c r="L13" s="37"/>
      <c r="M13" s="53">
        <f>ROUND(SUM(M11:M12),0)</f>
        <v>29840</v>
      </c>
      <c r="N13" s="37"/>
      <c r="O13" s="53">
        <f>ROUND(SUM(O11:O12),0)</f>
        <v>-590</v>
      </c>
      <c r="P13" s="37"/>
      <c r="Q13" s="44"/>
      <c r="R13" s="25"/>
      <c r="S13" s="53">
        <v>82461</v>
      </c>
      <c r="T13" s="37"/>
      <c r="U13" s="53">
        <f>ROUND(SUM(U11:U12),0)</f>
        <v>83967</v>
      </c>
      <c r="V13" s="37"/>
      <c r="W13" s="53">
        <f>ROUND(SUM(W11:W12),0)</f>
        <v>-1506</v>
      </c>
    </row>
    <row r="14" spans="1:23" ht="14.1" customHeight="1" x14ac:dyDescent="0.2">
      <c r="A14" s="3"/>
      <c r="B14" s="21"/>
      <c r="C14" s="3"/>
      <c r="D14" s="25"/>
      <c r="E14" s="21"/>
      <c r="F14" s="37"/>
      <c r="G14" s="21"/>
      <c r="H14" s="37"/>
      <c r="I14" s="21"/>
      <c r="J14" s="37"/>
      <c r="K14" s="21"/>
      <c r="L14" s="37"/>
      <c r="M14" s="21"/>
      <c r="N14" s="37"/>
      <c r="O14" s="21"/>
      <c r="P14" s="37"/>
      <c r="Q14" s="44"/>
      <c r="R14" s="25"/>
      <c r="S14" s="21"/>
      <c r="T14" s="37"/>
      <c r="U14" s="21"/>
      <c r="V14" s="37"/>
      <c r="W14" s="21"/>
    </row>
    <row r="15" spans="1:23" ht="14.1" customHeight="1" x14ac:dyDescent="0.2">
      <c r="A15" s="48" t="s">
        <v>146</v>
      </c>
      <c r="B15" s="3"/>
      <c r="C15" s="21"/>
      <c r="D15" s="25"/>
      <c r="E15" s="21"/>
      <c r="F15" s="37"/>
      <c r="G15" s="21"/>
      <c r="H15" s="37"/>
      <c r="I15" s="21"/>
      <c r="J15" s="37"/>
      <c r="K15" s="21"/>
      <c r="L15" s="37"/>
      <c r="M15" s="21"/>
      <c r="N15" s="37"/>
      <c r="O15" s="21"/>
      <c r="P15" s="37"/>
      <c r="Q15" s="44"/>
      <c r="R15" s="25"/>
      <c r="S15" s="21"/>
      <c r="T15" s="37"/>
      <c r="U15" s="21"/>
      <c r="V15" s="37"/>
      <c r="W15" s="21"/>
    </row>
    <row r="16" spans="1:23" ht="14.1" customHeight="1" x14ac:dyDescent="0.2">
      <c r="A16" s="49" t="s">
        <v>149</v>
      </c>
      <c r="C16" s="3"/>
      <c r="D16" s="25"/>
      <c r="E16" s="26">
        <v>5324</v>
      </c>
      <c r="F16" s="37"/>
      <c r="G16" s="26">
        <v>2609</v>
      </c>
      <c r="H16" s="37"/>
      <c r="I16" s="26">
        <v>4000</v>
      </c>
      <c r="J16" s="37"/>
      <c r="K16" s="26">
        <v>5570</v>
      </c>
      <c r="L16" s="37"/>
      <c r="M16" s="26">
        <v>5674</v>
      </c>
      <c r="N16" s="37"/>
      <c r="O16" s="26">
        <f>ROUND(E16-M16,0)</f>
        <v>-350</v>
      </c>
      <c r="P16" s="37"/>
      <c r="Q16" s="44"/>
      <c r="R16" s="25"/>
      <c r="S16" s="26">
        <v>11933</v>
      </c>
      <c r="T16" s="37"/>
      <c r="U16" s="26">
        <v>17234</v>
      </c>
      <c r="V16" s="37"/>
      <c r="W16" s="26">
        <f>ROUND(S16-U16,0)</f>
        <v>-5301</v>
      </c>
    </row>
    <row r="17" spans="1:23" ht="14.1" customHeight="1" x14ac:dyDescent="0.2">
      <c r="A17" s="49" t="s">
        <v>150</v>
      </c>
      <c r="B17" s="3"/>
      <c r="C17" s="3"/>
      <c r="D17" s="25"/>
      <c r="E17" s="51">
        <v>2343</v>
      </c>
      <c r="F17" s="37"/>
      <c r="G17" s="51">
        <v>2441</v>
      </c>
      <c r="H17" s="37"/>
      <c r="I17" s="51">
        <v>2454</v>
      </c>
      <c r="J17" s="37"/>
      <c r="K17" s="51">
        <v>3016</v>
      </c>
      <c r="L17" s="37"/>
      <c r="M17" s="51">
        <v>2174</v>
      </c>
      <c r="N17" s="37"/>
      <c r="O17" s="51">
        <f>ROUND(E17-M17,0)</f>
        <v>169</v>
      </c>
      <c r="P17" s="37"/>
      <c r="Q17" s="44"/>
      <c r="R17" s="25"/>
      <c r="S17" s="51">
        <v>7238</v>
      </c>
      <c r="T17" s="37"/>
      <c r="U17" s="51">
        <v>6942</v>
      </c>
      <c r="V17" s="37"/>
      <c r="W17" s="51">
        <f>ROUND(S17-U17,0)</f>
        <v>296</v>
      </c>
    </row>
    <row r="18" spans="1:23" ht="14.1" customHeight="1" x14ac:dyDescent="0.2">
      <c r="A18" s="50" t="s">
        <v>153</v>
      </c>
      <c r="B18" s="21"/>
      <c r="C18" s="3"/>
      <c r="D18" s="25"/>
      <c r="E18" s="53">
        <v>7667</v>
      </c>
      <c r="F18" s="37"/>
      <c r="G18" s="53">
        <f>ROUND(SUM(G16:G17),0)</f>
        <v>5050</v>
      </c>
      <c r="H18" s="37"/>
      <c r="I18" s="53">
        <f>ROUND(SUM(I16:I17),0)</f>
        <v>6454</v>
      </c>
      <c r="J18" s="37"/>
      <c r="K18" s="53">
        <f>ROUND(SUM(K16:K17),0)</f>
        <v>8586</v>
      </c>
      <c r="L18" s="37"/>
      <c r="M18" s="53">
        <f>ROUND(SUM(M16:M17),0)</f>
        <v>7848</v>
      </c>
      <c r="N18" s="37"/>
      <c r="O18" s="53">
        <f>ROUND(SUM(O16:O17),0)</f>
        <v>-181</v>
      </c>
      <c r="P18" s="37"/>
      <c r="Q18" s="44"/>
      <c r="R18" s="25"/>
      <c r="S18" s="53">
        <v>19171</v>
      </c>
      <c r="T18" s="37"/>
      <c r="U18" s="53">
        <f>ROUND(SUM(U16:U17),0)</f>
        <v>24176</v>
      </c>
      <c r="V18" s="37"/>
      <c r="W18" s="53">
        <f>ROUND(SUM(W16:W17),0)</f>
        <v>-5005</v>
      </c>
    </row>
    <row r="19" spans="1:23" ht="14.1" customHeight="1" x14ac:dyDescent="0.2">
      <c r="A19" s="19"/>
      <c r="B19" s="21"/>
      <c r="C19" s="3"/>
      <c r="D19" s="25"/>
      <c r="E19" s="21"/>
      <c r="F19" s="37"/>
      <c r="G19" s="21"/>
      <c r="H19" s="37"/>
      <c r="I19" s="21"/>
      <c r="J19" s="37"/>
      <c r="K19" s="21"/>
      <c r="L19" s="37"/>
      <c r="M19" s="21"/>
      <c r="N19" s="37"/>
      <c r="O19" s="21"/>
      <c r="P19" s="37"/>
      <c r="Q19" s="44"/>
      <c r="R19" s="25"/>
      <c r="S19" s="21"/>
      <c r="T19" s="37"/>
      <c r="U19" s="21"/>
      <c r="V19" s="37"/>
      <c r="W19" s="21"/>
    </row>
    <row r="20" spans="1:23" ht="15" customHeight="1" x14ac:dyDescent="0.2">
      <c r="A20" s="50" t="s">
        <v>154</v>
      </c>
      <c r="B20" s="21"/>
      <c r="C20" s="3"/>
      <c r="D20" s="25"/>
      <c r="E20" s="70">
        <v>21583</v>
      </c>
      <c r="F20" s="37"/>
      <c r="G20" s="70">
        <f>ROUND(G13-G18,0)</f>
        <v>21548</v>
      </c>
      <c r="H20" s="37"/>
      <c r="I20" s="70">
        <f>ROUND(I13-I18,0)</f>
        <v>20159</v>
      </c>
      <c r="J20" s="37"/>
      <c r="K20" s="70">
        <f>ROUND(K13-K18,0)</f>
        <v>21085</v>
      </c>
      <c r="L20" s="37"/>
      <c r="M20" s="70">
        <f>ROUND(M13-M18,0)</f>
        <v>21992</v>
      </c>
      <c r="N20" s="37"/>
      <c r="O20" s="70">
        <f>ROUND(O13-O18,0)</f>
        <v>-409</v>
      </c>
      <c r="P20" s="37"/>
      <c r="Q20" s="44"/>
      <c r="R20" s="25"/>
      <c r="S20" s="70">
        <v>63290</v>
      </c>
      <c r="T20" s="37"/>
      <c r="U20" s="70">
        <f>ROUND(U13-U18,0)</f>
        <v>59791</v>
      </c>
      <c r="V20" s="37"/>
      <c r="W20" s="70">
        <f>ROUND(W13-W18,0)</f>
        <v>3499</v>
      </c>
    </row>
    <row r="21" spans="1:23" ht="14.1" customHeight="1" x14ac:dyDescent="0.2">
      <c r="A21" s="3"/>
      <c r="B21" s="21"/>
      <c r="C21" s="3"/>
      <c r="D21" s="25"/>
      <c r="E21" s="73"/>
      <c r="F21" s="3"/>
      <c r="G21" s="73"/>
      <c r="H21" s="3"/>
      <c r="I21" s="73"/>
      <c r="J21" s="3"/>
      <c r="K21" s="73"/>
      <c r="L21" s="3"/>
      <c r="M21" s="73"/>
      <c r="N21" s="3"/>
      <c r="O21" s="73"/>
      <c r="P21" s="3"/>
      <c r="Q21" s="3"/>
      <c r="R21" s="25"/>
      <c r="S21" s="73"/>
      <c r="T21" s="3"/>
      <c r="U21" s="73"/>
      <c r="V21" s="3"/>
      <c r="W21" s="73"/>
    </row>
    <row r="22" spans="1:23" ht="14.1" customHeight="1" x14ac:dyDescent="0.2">
      <c r="A22" s="163" t="s">
        <v>220</v>
      </c>
      <c r="B22" s="163"/>
      <c r="C22" s="164"/>
      <c r="D22" s="163"/>
      <c r="E22" s="163"/>
      <c r="F22" s="164"/>
      <c r="G22" s="163"/>
      <c r="H22" s="164"/>
      <c r="I22" s="163"/>
      <c r="J22" s="164"/>
      <c r="K22" s="163"/>
      <c r="L22" s="164"/>
      <c r="M22" s="163"/>
      <c r="N22" s="3"/>
      <c r="O22" s="3"/>
      <c r="P22" s="3"/>
      <c r="Q22" s="3"/>
      <c r="S22" s="3"/>
      <c r="T22" s="3"/>
      <c r="U22" s="3"/>
      <c r="V22" s="3"/>
      <c r="W22" s="3"/>
    </row>
    <row r="23" spans="1:23" ht="14.1" customHeight="1" x14ac:dyDescent="0.2">
      <c r="A23" s="3"/>
      <c r="B23" s="21"/>
      <c r="C23" s="3"/>
      <c r="E23" s="3"/>
      <c r="F23" s="3"/>
      <c r="G23" s="3"/>
      <c r="H23" s="3"/>
      <c r="I23" s="3"/>
      <c r="J23" s="3"/>
      <c r="K23" s="3"/>
      <c r="L23" s="3"/>
      <c r="M23" s="3"/>
      <c r="N23" s="3"/>
      <c r="O23" s="3"/>
      <c r="P23" s="3"/>
      <c r="Q23" s="3"/>
      <c r="S23" s="3"/>
      <c r="T23" s="3"/>
      <c r="U23" s="3"/>
      <c r="V23" s="3"/>
      <c r="W23" s="3"/>
    </row>
    <row r="24" spans="1:23" ht="14.1" customHeight="1" x14ac:dyDescent="0.2">
      <c r="A24" s="3"/>
      <c r="B24" s="3"/>
      <c r="C24" s="21"/>
      <c r="E24" s="3"/>
      <c r="F24" s="3"/>
      <c r="G24" s="3"/>
      <c r="H24" s="3"/>
      <c r="I24" s="3"/>
      <c r="J24" s="3"/>
      <c r="K24" s="3"/>
      <c r="L24" s="3"/>
      <c r="M24" s="3"/>
      <c r="N24" s="3"/>
      <c r="O24" s="3"/>
      <c r="P24" s="3"/>
      <c r="Q24" s="3"/>
      <c r="S24" s="3"/>
      <c r="T24" s="3"/>
      <c r="U24" s="3"/>
      <c r="V24" s="3"/>
      <c r="W24" s="3"/>
    </row>
    <row r="25" spans="1:23" ht="14.1" customHeight="1" x14ac:dyDescent="0.2">
      <c r="A25" s="3"/>
      <c r="B25" s="3"/>
      <c r="C25" s="3"/>
      <c r="E25" s="3"/>
      <c r="F25" s="3"/>
      <c r="G25" s="3"/>
      <c r="H25" s="3"/>
      <c r="I25" s="3"/>
      <c r="J25" s="3"/>
      <c r="K25" s="3"/>
      <c r="L25" s="3"/>
      <c r="M25" s="3"/>
      <c r="N25" s="3"/>
      <c r="O25" s="3"/>
      <c r="P25" s="3"/>
      <c r="Q25" s="3"/>
      <c r="S25" s="3"/>
      <c r="T25" s="3"/>
      <c r="U25" s="3"/>
      <c r="V25" s="3"/>
      <c r="W25" s="3"/>
    </row>
    <row r="26" spans="1:23" ht="14.1" customHeight="1" x14ac:dyDescent="0.2">
      <c r="A26" s="3"/>
      <c r="B26" s="3"/>
      <c r="C26" s="21"/>
      <c r="D26" s="25"/>
      <c r="E26" s="3"/>
      <c r="F26" s="3"/>
      <c r="G26" s="3"/>
      <c r="H26" s="3"/>
      <c r="I26" s="3"/>
      <c r="J26" s="3"/>
      <c r="K26" s="3"/>
      <c r="L26" s="3"/>
      <c r="M26" s="3"/>
      <c r="N26" s="3"/>
      <c r="O26" s="3"/>
      <c r="P26" s="3"/>
      <c r="Q26" s="3"/>
      <c r="R26" s="25"/>
      <c r="S26" s="3"/>
      <c r="T26" s="3"/>
      <c r="U26" s="3"/>
      <c r="V26" s="3"/>
      <c r="W26" s="3"/>
    </row>
    <row r="27" spans="1:23" ht="14.1" customHeight="1" x14ac:dyDescent="0.2">
      <c r="B27" s="74"/>
      <c r="C27" s="74"/>
      <c r="D27" s="77"/>
      <c r="E27" s="74"/>
      <c r="F27" s="74"/>
      <c r="G27" s="74"/>
      <c r="H27" s="74"/>
      <c r="I27" s="74"/>
      <c r="J27" s="74"/>
      <c r="K27" s="74"/>
      <c r="L27" s="74"/>
      <c r="M27" s="74"/>
      <c r="N27" s="74"/>
      <c r="O27" s="74"/>
      <c r="P27" s="74"/>
      <c r="R27" s="77"/>
      <c r="S27" s="74"/>
      <c r="T27" s="74"/>
      <c r="U27" s="74"/>
      <c r="V27" s="74"/>
      <c r="W27" s="74"/>
    </row>
    <row r="28" spans="1:23" ht="14.1" customHeight="1" x14ac:dyDescent="0.2">
      <c r="A28" s="167"/>
      <c r="B28" s="168"/>
      <c r="C28" s="168"/>
      <c r="D28" s="168"/>
      <c r="E28" s="168"/>
      <c r="F28" s="168"/>
      <c r="G28" s="168"/>
      <c r="H28" s="168"/>
      <c r="I28" s="168"/>
      <c r="J28" s="168"/>
      <c r="K28" s="168"/>
      <c r="L28" s="168"/>
      <c r="M28" s="168"/>
      <c r="N28" s="168"/>
      <c r="O28" s="168"/>
      <c r="P28" s="168"/>
      <c r="Q28" s="168"/>
      <c r="R28" s="168"/>
      <c r="S28" s="168"/>
      <c r="T28" s="168"/>
      <c r="U28" s="168"/>
      <c r="V28" s="168"/>
      <c r="W28" s="168"/>
    </row>
    <row r="29" spans="1:23" ht="14.1" customHeight="1" x14ac:dyDescent="0.2">
      <c r="A29" s="168"/>
      <c r="B29" s="168"/>
      <c r="C29" s="168"/>
      <c r="D29" s="77"/>
      <c r="E29" s="162" t="s">
        <v>99</v>
      </c>
      <c r="F29" s="162"/>
      <c r="G29" s="162"/>
      <c r="H29" s="162"/>
      <c r="I29" s="162"/>
      <c r="J29" s="162"/>
      <c r="K29" s="162"/>
      <c r="L29" s="162"/>
      <c r="M29" s="162"/>
      <c r="O29" s="1" t="s">
        <v>100</v>
      </c>
      <c r="Q29" s="41"/>
      <c r="R29" s="23"/>
      <c r="S29" s="162" t="s">
        <v>101</v>
      </c>
      <c r="T29" s="162"/>
      <c r="U29" s="162"/>
      <c r="V29" s="162"/>
      <c r="W29" s="162"/>
    </row>
    <row r="30" spans="1:23" ht="22.5" customHeight="1" x14ac:dyDescent="0.3">
      <c r="A30" s="169" t="s">
        <v>222</v>
      </c>
      <c r="B30" s="170"/>
      <c r="C30" s="170"/>
      <c r="D30" s="77"/>
      <c r="E30" s="18" t="s">
        <v>102</v>
      </c>
      <c r="F30" s="18"/>
      <c r="G30" s="18" t="s">
        <v>103</v>
      </c>
      <c r="H30" s="18"/>
      <c r="I30" s="18" t="s">
        <v>104</v>
      </c>
      <c r="J30" s="18"/>
      <c r="K30" s="18" t="s">
        <v>105</v>
      </c>
      <c r="L30" s="18"/>
      <c r="M30" s="18" t="s">
        <v>102</v>
      </c>
      <c r="N30" s="1"/>
      <c r="O30" s="1" t="s">
        <v>106</v>
      </c>
      <c r="P30" s="1"/>
      <c r="Q30" s="43"/>
      <c r="R30" s="42"/>
      <c r="S30" s="18" t="s">
        <v>102</v>
      </c>
      <c r="T30" s="18"/>
      <c r="U30" s="18" t="s">
        <v>102</v>
      </c>
      <c r="V30" s="18"/>
      <c r="W30" s="18"/>
    </row>
    <row r="31" spans="1:23" ht="14.1" customHeight="1" x14ac:dyDescent="0.2">
      <c r="A31" s="168"/>
      <c r="B31" s="168"/>
      <c r="C31" s="168"/>
      <c r="D31" s="40"/>
      <c r="E31" s="22">
        <v>2018</v>
      </c>
      <c r="F31" s="1"/>
      <c r="G31" s="22">
        <v>2018</v>
      </c>
      <c r="H31" s="1"/>
      <c r="I31" s="22">
        <v>2018</v>
      </c>
      <c r="J31" s="1"/>
      <c r="K31" s="22">
        <v>2017</v>
      </c>
      <c r="L31" s="1"/>
      <c r="M31" s="22">
        <v>2017</v>
      </c>
      <c r="N31" s="1"/>
      <c r="O31" s="10" t="s">
        <v>107</v>
      </c>
      <c r="P31" s="1"/>
      <c r="Q31" s="43"/>
      <c r="R31" s="42"/>
      <c r="S31" s="22">
        <v>2018</v>
      </c>
      <c r="T31" s="1"/>
      <c r="U31" s="22">
        <v>2017</v>
      </c>
      <c r="V31" s="1"/>
      <c r="W31" s="10" t="s">
        <v>108</v>
      </c>
    </row>
    <row r="32" spans="1:23" ht="14.1" customHeight="1" x14ac:dyDescent="0.2">
      <c r="A32" s="48" t="s">
        <v>138</v>
      </c>
      <c r="B32" s="3"/>
      <c r="C32" s="3"/>
      <c r="D32" s="23"/>
      <c r="E32" s="78"/>
      <c r="F32" s="3"/>
      <c r="G32" s="78"/>
      <c r="H32" s="3"/>
      <c r="I32" s="78"/>
      <c r="J32" s="3"/>
      <c r="K32" s="78"/>
      <c r="L32" s="3"/>
      <c r="M32" s="78"/>
      <c r="N32" s="3"/>
      <c r="O32" s="78"/>
      <c r="P32" s="3"/>
      <c r="Q32" s="41"/>
      <c r="R32" s="23"/>
      <c r="S32" s="78"/>
      <c r="T32" s="3"/>
      <c r="U32" s="78"/>
      <c r="V32" s="3"/>
      <c r="W32" s="78"/>
    </row>
    <row r="33" spans="1:23" ht="14.1" customHeight="1" x14ac:dyDescent="0.2">
      <c r="A33" s="49" t="s">
        <v>139</v>
      </c>
      <c r="B33" s="3"/>
      <c r="C33" s="3"/>
      <c r="D33" s="23"/>
      <c r="E33" s="24">
        <v>1491</v>
      </c>
      <c r="F33" s="37"/>
      <c r="G33" s="24">
        <v>1504</v>
      </c>
      <c r="H33" s="37"/>
      <c r="I33" s="24">
        <v>1822</v>
      </c>
      <c r="J33" s="37"/>
      <c r="K33" s="24">
        <v>2040</v>
      </c>
      <c r="L33" s="37"/>
      <c r="M33" s="24">
        <v>2984</v>
      </c>
      <c r="N33" s="37"/>
      <c r="O33" s="24">
        <f>ROUND(E33-M33,0)</f>
        <v>-1493</v>
      </c>
      <c r="P33" s="37"/>
      <c r="Q33" s="44"/>
      <c r="R33" s="35"/>
      <c r="S33" s="24">
        <v>4817</v>
      </c>
      <c r="T33" s="37"/>
      <c r="U33" s="24">
        <v>6501</v>
      </c>
      <c r="V33" s="37"/>
      <c r="W33" s="24">
        <f>ROUND(S33-U33,0)</f>
        <v>-1684</v>
      </c>
    </row>
    <row r="34" spans="1:23" ht="14.1" customHeight="1" x14ac:dyDescent="0.2">
      <c r="A34" s="49" t="s">
        <v>144</v>
      </c>
      <c r="B34" s="3"/>
      <c r="C34" s="3"/>
      <c r="D34" s="23"/>
      <c r="E34" s="51">
        <v>27759</v>
      </c>
      <c r="F34" s="37"/>
      <c r="G34" s="51">
        <v>25094</v>
      </c>
      <c r="H34" s="37"/>
      <c r="I34" s="51">
        <v>24791</v>
      </c>
      <c r="J34" s="37"/>
      <c r="K34" s="51">
        <v>27631</v>
      </c>
      <c r="L34" s="37"/>
      <c r="M34" s="51">
        <v>26856</v>
      </c>
      <c r="N34" s="37"/>
      <c r="O34" s="51">
        <f>ROUND(E34-M34,0)</f>
        <v>903</v>
      </c>
      <c r="P34" s="37"/>
      <c r="Q34" s="44"/>
      <c r="R34" s="35"/>
      <c r="S34" s="51">
        <v>77644</v>
      </c>
      <c r="T34" s="37"/>
      <c r="U34" s="51">
        <v>77466</v>
      </c>
      <c r="V34" s="37"/>
      <c r="W34" s="51">
        <f>ROUND(S34-U34,0)</f>
        <v>178</v>
      </c>
    </row>
    <row r="35" spans="1:23" ht="14.1" customHeight="1" x14ac:dyDescent="0.2">
      <c r="A35" s="50" t="s">
        <v>145</v>
      </c>
      <c r="B35" s="3"/>
      <c r="C35" s="3"/>
      <c r="D35" s="23"/>
      <c r="E35" s="53">
        <v>29250</v>
      </c>
      <c r="F35" s="21"/>
      <c r="G35" s="53">
        <f>ROUND(SUM(G33:G34),0)</f>
        <v>26598</v>
      </c>
      <c r="H35" s="21"/>
      <c r="I35" s="53">
        <f>ROUND(SUM(I33:I34),0)</f>
        <v>26613</v>
      </c>
      <c r="J35" s="21"/>
      <c r="K35" s="53">
        <f>ROUND(SUM(K33:K34),0)</f>
        <v>29671</v>
      </c>
      <c r="L35" s="21"/>
      <c r="M35" s="53">
        <f>ROUND(SUM(M33:M34),0)</f>
        <v>29840</v>
      </c>
      <c r="N35" s="37"/>
      <c r="O35" s="53">
        <f>ROUND(SUM(O33:O34),0)</f>
        <v>-590</v>
      </c>
      <c r="P35" s="37"/>
      <c r="Q35" s="44"/>
      <c r="R35" s="35"/>
      <c r="S35" s="53">
        <v>82461</v>
      </c>
      <c r="T35" s="21"/>
      <c r="U35" s="53">
        <f>ROUND(SUM(U33:U34),0)</f>
        <v>83967</v>
      </c>
      <c r="V35" s="21"/>
      <c r="W35" s="53">
        <f>ROUND(SUM(W33:W34),0)</f>
        <v>-1506</v>
      </c>
    </row>
    <row r="36" spans="1:23" ht="14.1" customHeight="1" x14ac:dyDescent="0.2">
      <c r="A36" s="21"/>
      <c r="B36" s="3"/>
      <c r="C36" s="3"/>
      <c r="D36" s="23"/>
      <c r="E36" s="21"/>
      <c r="F36" s="37"/>
      <c r="G36" s="21"/>
      <c r="H36" s="37"/>
      <c r="I36" s="21"/>
      <c r="J36" s="37"/>
      <c r="K36" s="21"/>
      <c r="L36" s="37"/>
      <c r="M36" s="21"/>
      <c r="N36" s="37"/>
      <c r="O36" s="21"/>
      <c r="P36" s="37"/>
      <c r="Q36" s="44"/>
      <c r="R36" s="35"/>
      <c r="S36" s="21"/>
      <c r="T36" s="37"/>
      <c r="U36" s="21"/>
      <c r="V36" s="37"/>
      <c r="W36" s="37"/>
    </row>
    <row r="37" spans="1:23" ht="14.1" customHeight="1" x14ac:dyDescent="0.2">
      <c r="A37" s="48" t="s">
        <v>146</v>
      </c>
      <c r="B37" s="3"/>
      <c r="C37" s="3"/>
      <c r="D37" s="23"/>
      <c r="E37" s="21"/>
      <c r="F37" s="37"/>
      <c r="G37" s="21"/>
      <c r="H37" s="37"/>
      <c r="I37" s="21"/>
      <c r="J37" s="37"/>
      <c r="K37" s="21"/>
      <c r="L37" s="37"/>
      <c r="M37" s="21"/>
      <c r="N37" s="37"/>
      <c r="O37" s="21"/>
      <c r="P37" s="37"/>
      <c r="Q37" s="44"/>
      <c r="R37" s="35"/>
      <c r="S37" s="21"/>
      <c r="T37" s="37"/>
      <c r="U37" s="21"/>
      <c r="V37" s="37"/>
      <c r="W37" s="21"/>
    </row>
    <row r="38" spans="1:23" ht="14.1" customHeight="1" x14ac:dyDescent="0.2">
      <c r="A38" s="49" t="s">
        <v>149</v>
      </c>
      <c r="B38" s="3"/>
      <c r="D38" s="23"/>
      <c r="E38" s="26">
        <v>5324</v>
      </c>
      <c r="F38" s="37"/>
      <c r="G38" s="26">
        <v>2609</v>
      </c>
      <c r="H38" s="37"/>
      <c r="I38" s="26">
        <v>4000</v>
      </c>
      <c r="J38" s="37"/>
      <c r="K38" s="26">
        <v>5570</v>
      </c>
      <c r="L38" s="37"/>
      <c r="M38" s="26">
        <v>5674</v>
      </c>
      <c r="N38" s="37"/>
      <c r="O38" s="26">
        <f>ROUND(E38-M38,0)</f>
        <v>-350</v>
      </c>
      <c r="P38" s="37"/>
      <c r="Q38" s="44"/>
      <c r="R38" s="35"/>
      <c r="S38" s="26">
        <v>11933</v>
      </c>
      <c r="T38" s="37"/>
      <c r="U38" s="26">
        <v>17234</v>
      </c>
      <c r="V38" s="37"/>
      <c r="W38" s="26">
        <f>ROUND(S38-U38,0)</f>
        <v>-5301</v>
      </c>
    </row>
    <row r="39" spans="1:23" ht="14.1" customHeight="1" x14ac:dyDescent="0.2">
      <c r="A39" s="49" t="s">
        <v>150</v>
      </c>
      <c r="B39" s="21"/>
      <c r="C39" s="3"/>
      <c r="D39" s="23"/>
      <c r="E39" s="51">
        <v>2343</v>
      </c>
      <c r="F39" s="37"/>
      <c r="G39" s="51">
        <v>2441</v>
      </c>
      <c r="H39" s="37"/>
      <c r="I39" s="51">
        <v>2454</v>
      </c>
      <c r="J39" s="37"/>
      <c r="K39" s="51">
        <v>3016</v>
      </c>
      <c r="L39" s="37"/>
      <c r="M39" s="51">
        <v>2174</v>
      </c>
      <c r="N39" s="37"/>
      <c r="O39" s="51">
        <f>ROUND(E39-M39,0)</f>
        <v>169</v>
      </c>
      <c r="P39" s="37"/>
      <c r="Q39" s="44"/>
      <c r="R39" s="35"/>
      <c r="S39" s="51">
        <v>7238</v>
      </c>
      <c r="T39" s="37"/>
      <c r="U39" s="51">
        <v>6942</v>
      </c>
      <c r="V39" s="37"/>
      <c r="W39" s="51">
        <f>ROUND(S39-U39,0)</f>
        <v>296</v>
      </c>
    </row>
    <row r="40" spans="1:23" ht="14.1" customHeight="1" x14ac:dyDescent="0.2">
      <c r="A40" s="50" t="s">
        <v>153</v>
      </c>
      <c r="B40" s="3"/>
      <c r="C40" s="3"/>
      <c r="D40" s="25"/>
      <c r="E40" s="53">
        <v>7667</v>
      </c>
      <c r="F40" s="21"/>
      <c r="G40" s="53">
        <f>ROUND(SUM(G38:G39),0)</f>
        <v>5050</v>
      </c>
      <c r="H40" s="21"/>
      <c r="I40" s="53">
        <f>ROUND(SUM(I38:I39),0)</f>
        <v>6454</v>
      </c>
      <c r="J40" s="21"/>
      <c r="K40" s="53">
        <f>ROUND(SUM(K38:K39),0)</f>
        <v>8586</v>
      </c>
      <c r="L40" s="21"/>
      <c r="M40" s="53">
        <f>ROUND(SUM(M38:M39),0)</f>
        <v>7848</v>
      </c>
      <c r="N40" s="37"/>
      <c r="O40" s="53">
        <f>ROUND(SUM(O38:O39),0)</f>
        <v>-181</v>
      </c>
      <c r="P40" s="37"/>
      <c r="Q40" s="44"/>
      <c r="R40" s="25"/>
      <c r="S40" s="53">
        <v>19171</v>
      </c>
      <c r="T40" s="21"/>
      <c r="U40" s="53">
        <f>ROUND(SUM(U38:U39),0)</f>
        <v>24176</v>
      </c>
      <c r="V40" s="21"/>
      <c r="W40" s="53">
        <f>ROUND(SUM(W38:W39),0)</f>
        <v>-5005</v>
      </c>
    </row>
    <row r="41" spans="1:23" ht="14.1" customHeight="1" x14ac:dyDescent="0.2">
      <c r="A41" s="19"/>
      <c r="B41" s="3"/>
      <c r="C41" s="3"/>
      <c r="D41" s="25"/>
      <c r="E41" s="21"/>
      <c r="F41" s="37"/>
      <c r="G41" s="21"/>
      <c r="H41" s="37"/>
      <c r="I41" s="21"/>
      <c r="J41" s="37"/>
      <c r="K41" s="21"/>
      <c r="L41" s="37"/>
      <c r="M41" s="21"/>
      <c r="N41" s="37"/>
      <c r="O41" s="21"/>
      <c r="P41" s="37"/>
      <c r="Q41" s="44"/>
      <c r="R41" s="25"/>
      <c r="S41" s="21"/>
      <c r="T41" s="37"/>
      <c r="U41" s="21"/>
      <c r="V41" s="37"/>
      <c r="W41" s="21"/>
    </row>
    <row r="42" spans="1:23" ht="15" customHeight="1" x14ac:dyDescent="0.2">
      <c r="A42" s="50" t="s">
        <v>168</v>
      </c>
      <c r="B42" s="3"/>
      <c r="C42" s="3"/>
      <c r="D42" s="25"/>
      <c r="E42" s="70">
        <v>21583</v>
      </c>
      <c r="F42" s="21"/>
      <c r="G42" s="70">
        <f>ROUND(G35-G40,0)</f>
        <v>21548</v>
      </c>
      <c r="H42" s="21"/>
      <c r="I42" s="70">
        <f>ROUND(I35-I40,0)</f>
        <v>20159</v>
      </c>
      <c r="J42" s="21"/>
      <c r="K42" s="70">
        <f>ROUND(K35-K40,0)</f>
        <v>21085</v>
      </c>
      <c r="L42" s="21"/>
      <c r="M42" s="70">
        <f>ROUND(M35-M40,0)</f>
        <v>21992</v>
      </c>
      <c r="N42" s="37"/>
      <c r="O42" s="70">
        <f>ROUND(O35-O40,0)</f>
        <v>-409</v>
      </c>
      <c r="P42" s="37"/>
      <c r="Q42" s="44"/>
      <c r="R42" s="25"/>
      <c r="S42" s="70">
        <v>63290</v>
      </c>
      <c r="T42" s="21"/>
      <c r="U42" s="70">
        <f>ROUND(U35-U40,0)</f>
        <v>59791</v>
      </c>
      <c r="V42" s="21"/>
      <c r="W42" s="70">
        <f>ROUND(W35-W40,0)</f>
        <v>3499</v>
      </c>
    </row>
    <row r="43" spans="1:23" ht="14.1" customHeight="1" x14ac:dyDescent="0.2">
      <c r="A43" s="3"/>
      <c r="B43" s="3"/>
      <c r="C43" s="21"/>
      <c r="D43" s="25"/>
      <c r="E43" s="79"/>
      <c r="F43" s="3"/>
      <c r="G43" s="79"/>
      <c r="H43" s="3"/>
      <c r="I43" s="79"/>
      <c r="J43" s="3"/>
      <c r="K43" s="79"/>
      <c r="L43" s="3"/>
      <c r="M43" s="79"/>
      <c r="N43" s="3"/>
      <c r="O43" s="79"/>
      <c r="P43" s="3"/>
      <c r="Q43" s="3"/>
      <c r="R43" s="25"/>
      <c r="S43" s="79"/>
      <c r="T43" s="3"/>
      <c r="U43" s="79"/>
      <c r="V43" s="3"/>
      <c r="W43" s="79"/>
    </row>
    <row r="44" spans="1:23" ht="14.1" customHeight="1" x14ac:dyDescent="0.2">
      <c r="A44" s="163" t="s">
        <v>220</v>
      </c>
      <c r="B44" s="164"/>
      <c r="C44" s="164"/>
      <c r="D44" s="163"/>
      <c r="E44" s="164"/>
      <c r="F44" s="164"/>
      <c r="G44" s="164"/>
      <c r="H44" s="164"/>
      <c r="I44" s="164"/>
      <c r="J44" s="164"/>
      <c r="K44" s="164"/>
      <c r="L44" s="164"/>
      <c r="M44" s="164"/>
      <c r="N44" s="3"/>
      <c r="O44" s="3"/>
      <c r="P44" s="3"/>
      <c r="Q44" s="3"/>
      <c r="T44" s="3"/>
      <c r="U44" s="3"/>
      <c r="V44" s="3"/>
      <c r="W44" s="3"/>
    </row>
    <row r="45" spans="1:23" ht="14.1" customHeight="1" x14ac:dyDescent="0.2">
      <c r="A45" s="48"/>
      <c r="B45" s="3"/>
      <c r="C45" s="3"/>
      <c r="E45" s="3"/>
      <c r="F45" s="3"/>
      <c r="G45" s="3"/>
      <c r="H45" s="3"/>
      <c r="I45" s="3"/>
      <c r="J45" s="3"/>
      <c r="K45" s="3"/>
      <c r="L45" s="3"/>
      <c r="M45" s="3"/>
      <c r="N45" s="3"/>
      <c r="O45" s="3"/>
      <c r="P45" s="3"/>
      <c r="Q45" s="2"/>
      <c r="S45" s="3"/>
      <c r="T45" s="3"/>
      <c r="U45" s="3"/>
      <c r="V45" s="3"/>
      <c r="W45" s="3"/>
    </row>
    <row r="46" spans="1:23" ht="14.1" customHeight="1" x14ac:dyDescent="0.2">
      <c r="B46" s="21"/>
      <c r="E46" s="3"/>
      <c r="F46" s="3"/>
      <c r="G46" s="3"/>
      <c r="H46" s="3"/>
      <c r="I46" s="3"/>
      <c r="J46" s="3"/>
      <c r="K46" s="3"/>
      <c r="L46" s="3"/>
      <c r="M46" s="3"/>
      <c r="N46" s="3"/>
      <c r="O46" s="3"/>
      <c r="P46" s="3"/>
      <c r="Q46" s="2"/>
      <c r="S46" s="3"/>
      <c r="T46" s="3"/>
      <c r="U46" s="3"/>
      <c r="V46" s="3"/>
      <c r="W46" s="3"/>
    </row>
  </sheetData>
  <mergeCells count="15">
    <mergeCell ref="A8:C8"/>
    <mergeCell ref="A7:C7"/>
    <mergeCell ref="A3:W3"/>
    <mergeCell ref="A2:W2"/>
    <mergeCell ref="A1:W1"/>
    <mergeCell ref="E6:M6"/>
    <mergeCell ref="S6:W6"/>
    <mergeCell ref="A44:M44"/>
    <mergeCell ref="A22:M22"/>
    <mergeCell ref="A29:C29"/>
    <mergeCell ref="A30:C30"/>
    <mergeCell ref="A31:C31"/>
    <mergeCell ref="A28:W28"/>
    <mergeCell ref="E29:M29"/>
    <mergeCell ref="S29:W29"/>
  </mergeCells>
  <pageMargins left="0.75" right="0.75" top="1" bottom="1" header="0.5" footer="0.5"/>
  <pageSetup scale="63" orientation="landscape" r:id="rId1"/>
  <headerFooter>
    <oddFooter>&amp;L&amp;A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showGridLines="0" showRuler="0" zoomScaleNormal="100" workbookViewId="0">
      <selection sqref="A1:W1"/>
    </sheetView>
  </sheetViews>
  <sheetFormatPr defaultColWidth="13.7109375" defaultRowHeight="12.75" x14ac:dyDescent="0.2"/>
  <cols>
    <col min="1" max="1" width="56" customWidth="1"/>
    <col min="2" max="3" width="2.85546875" customWidth="1"/>
    <col min="4" max="4" width="1.85546875" customWidth="1"/>
    <col min="5" max="5" width="11.7109375" customWidth="1"/>
    <col min="6" max="6" width="2" customWidth="1"/>
    <col min="7" max="7" width="11.7109375" customWidth="1"/>
    <col min="8" max="8" width="2" customWidth="1"/>
    <col min="9" max="9" width="11.7109375" customWidth="1"/>
    <col min="10" max="10" width="2" customWidth="1"/>
    <col min="11" max="11" width="11.7109375" customWidth="1"/>
    <col min="12" max="12" width="2" customWidth="1"/>
    <col min="13" max="13" width="11.7109375" customWidth="1"/>
    <col min="14" max="14" width="2" customWidth="1"/>
    <col min="15" max="15" width="12.7109375" customWidth="1"/>
    <col min="16" max="16" width="2.140625" customWidth="1"/>
    <col min="17" max="17" width="1.140625" customWidth="1"/>
    <col min="18" max="18" width="2.140625" customWidth="1"/>
    <col min="19" max="19" width="14" customWidth="1"/>
    <col min="20" max="20" width="2" customWidth="1"/>
    <col min="21" max="21" width="14" customWidth="1"/>
    <col min="22" max="22" width="2" customWidth="1"/>
    <col min="23" max="23" width="12.42578125" customWidth="1"/>
    <col min="24" max="24" width="9.28515625" customWidth="1"/>
  </cols>
  <sheetData>
    <row r="1" spans="1:23" ht="14.1" customHeight="1" x14ac:dyDescent="0.2">
      <c r="A1" s="156" t="s">
        <v>37</v>
      </c>
      <c r="B1" s="156"/>
      <c r="C1" s="156"/>
      <c r="D1" s="156"/>
      <c r="E1" s="156"/>
      <c r="F1" s="156"/>
      <c r="G1" s="156"/>
      <c r="H1" s="156"/>
      <c r="I1" s="156"/>
      <c r="J1" s="156"/>
      <c r="K1" s="156"/>
      <c r="L1" s="156"/>
      <c r="M1" s="156"/>
      <c r="N1" s="156"/>
      <c r="O1" s="156"/>
      <c r="P1" s="156"/>
      <c r="Q1" s="156"/>
      <c r="R1" s="156"/>
      <c r="S1" s="156"/>
      <c r="T1" s="156"/>
      <c r="U1" s="156"/>
      <c r="V1" s="156"/>
      <c r="W1" s="156"/>
    </row>
    <row r="2" spans="1:23" ht="14.1" customHeight="1" x14ac:dyDescent="0.2">
      <c r="A2" s="156" t="s">
        <v>58</v>
      </c>
      <c r="B2" s="156"/>
      <c r="C2" s="156"/>
      <c r="D2" s="156"/>
      <c r="E2" s="156"/>
      <c r="F2" s="156"/>
      <c r="G2" s="156"/>
      <c r="H2" s="156"/>
      <c r="I2" s="156"/>
      <c r="J2" s="156"/>
      <c r="K2" s="156"/>
      <c r="L2" s="156"/>
      <c r="M2" s="156"/>
      <c r="N2" s="156"/>
      <c r="O2" s="156"/>
      <c r="P2" s="156"/>
      <c r="Q2" s="156"/>
      <c r="R2" s="156"/>
      <c r="S2" s="156"/>
      <c r="T2" s="156"/>
      <c r="U2" s="156"/>
      <c r="V2" s="156"/>
      <c r="W2" s="156"/>
    </row>
    <row r="3" spans="1:23" ht="14.1" customHeight="1" x14ac:dyDescent="0.2">
      <c r="A3" s="160" t="s">
        <v>137</v>
      </c>
      <c r="B3" s="161"/>
      <c r="C3" s="161"/>
      <c r="D3" s="161"/>
      <c r="E3" s="161"/>
      <c r="F3" s="161"/>
      <c r="G3" s="161"/>
      <c r="H3" s="161"/>
      <c r="I3" s="161"/>
      <c r="J3" s="161"/>
      <c r="K3" s="161"/>
      <c r="L3" s="161"/>
      <c r="M3" s="161"/>
      <c r="N3" s="161"/>
      <c r="O3" s="161"/>
      <c r="P3" s="161"/>
      <c r="Q3" s="161"/>
      <c r="R3" s="161"/>
      <c r="S3" s="161"/>
      <c r="T3" s="161"/>
      <c r="U3" s="161"/>
      <c r="V3" s="161"/>
      <c r="W3" s="161"/>
    </row>
    <row r="4" spans="1:23" ht="14.1" customHeight="1" x14ac:dyDescent="0.2">
      <c r="A4" s="1"/>
      <c r="B4" s="1"/>
      <c r="C4" s="1"/>
      <c r="D4" s="42"/>
      <c r="E4" s="1"/>
      <c r="F4" s="1"/>
      <c r="G4" s="1"/>
      <c r="H4" s="1"/>
      <c r="I4" s="1"/>
      <c r="J4" s="1"/>
      <c r="K4" s="1"/>
      <c r="L4" s="1"/>
      <c r="M4" s="1"/>
      <c r="N4" s="1"/>
      <c r="O4" s="1"/>
      <c r="P4" s="1"/>
      <c r="Q4" s="1"/>
      <c r="R4" s="42"/>
      <c r="S4" s="1"/>
      <c r="T4" s="1"/>
      <c r="U4" s="1"/>
      <c r="V4" s="1"/>
      <c r="W4" s="1"/>
    </row>
    <row r="5" spans="1:23" ht="14.1" customHeight="1" x14ac:dyDescent="0.2">
      <c r="A5" s="3"/>
      <c r="B5" s="3"/>
      <c r="C5" s="3"/>
      <c r="F5" s="3"/>
      <c r="G5" s="3"/>
      <c r="H5" s="3"/>
      <c r="I5" s="3"/>
      <c r="J5" s="3"/>
      <c r="K5" s="3"/>
      <c r="L5" s="3"/>
      <c r="M5" s="3"/>
      <c r="N5" s="3"/>
      <c r="O5" s="3"/>
      <c r="P5" s="3"/>
      <c r="Q5" s="3"/>
      <c r="T5" s="3"/>
      <c r="U5" s="3"/>
      <c r="V5" s="3"/>
      <c r="W5" s="3"/>
    </row>
    <row r="6" spans="1:23" ht="14.1" customHeight="1" x14ac:dyDescent="0.2">
      <c r="A6" s="3"/>
      <c r="B6" s="3"/>
      <c r="C6" s="3"/>
      <c r="E6" s="162" t="s">
        <v>99</v>
      </c>
      <c r="F6" s="162"/>
      <c r="G6" s="162"/>
      <c r="H6" s="162"/>
      <c r="I6" s="162"/>
      <c r="J6" s="162"/>
      <c r="K6" s="162"/>
      <c r="L6" s="162"/>
      <c r="M6" s="162"/>
      <c r="N6" s="3"/>
      <c r="O6" s="1" t="s">
        <v>100</v>
      </c>
      <c r="P6" s="3"/>
      <c r="Q6" s="41"/>
      <c r="R6" s="23"/>
      <c r="S6" s="162" t="s">
        <v>101</v>
      </c>
      <c r="T6" s="162"/>
      <c r="U6" s="162"/>
      <c r="V6" s="162"/>
      <c r="W6" s="162"/>
    </row>
    <row r="7" spans="1:23" ht="22.5" customHeight="1" x14ac:dyDescent="0.3">
      <c r="A7" s="169" t="s">
        <v>216</v>
      </c>
      <c r="B7" s="170"/>
      <c r="C7" s="170"/>
      <c r="D7" s="42"/>
      <c r="E7" s="18" t="s">
        <v>102</v>
      </c>
      <c r="F7" s="18"/>
      <c r="G7" s="18" t="s">
        <v>103</v>
      </c>
      <c r="H7" s="18"/>
      <c r="I7" s="18" t="s">
        <v>104</v>
      </c>
      <c r="J7" s="18"/>
      <c r="K7" s="18" t="s">
        <v>105</v>
      </c>
      <c r="L7" s="18"/>
      <c r="M7" s="18" t="s">
        <v>102</v>
      </c>
      <c r="N7" s="1"/>
      <c r="O7" s="1" t="s">
        <v>106</v>
      </c>
      <c r="P7" s="1"/>
      <c r="Q7" s="43"/>
      <c r="R7" s="42"/>
      <c r="S7" s="18" t="s">
        <v>102</v>
      </c>
      <c r="T7" s="18"/>
      <c r="U7" s="18" t="s">
        <v>102</v>
      </c>
      <c r="V7" s="18"/>
      <c r="W7" s="18"/>
    </row>
    <row r="8" spans="1:23" ht="14.1" customHeight="1" x14ac:dyDescent="0.2">
      <c r="A8" s="168"/>
      <c r="B8" s="168"/>
      <c r="C8" s="168"/>
      <c r="D8" s="42"/>
      <c r="E8" s="22">
        <v>2018</v>
      </c>
      <c r="F8" s="1"/>
      <c r="G8" s="22">
        <v>2018</v>
      </c>
      <c r="H8" s="1"/>
      <c r="I8" s="22">
        <v>2018</v>
      </c>
      <c r="J8" s="1"/>
      <c r="K8" s="22">
        <v>2017</v>
      </c>
      <c r="L8" s="1"/>
      <c r="M8" s="22">
        <v>2017</v>
      </c>
      <c r="N8" s="1"/>
      <c r="O8" s="10" t="s">
        <v>107</v>
      </c>
      <c r="P8" s="1"/>
      <c r="Q8" s="43"/>
      <c r="R8" s="42"/>
      <c r="S8" s="22">
        <v>2018</v>
      </c>
      <c r="T8" s="1"/>
      <c r="U8" s="22">
        <v>2017</v>
      </c>
      <c r="V8" s="1"/>
      <c r="W8" s="10" t="s">
        <v>108</v>
      </c>
    </row>
    <row r="9" spans="1:23" ht="14.1" customHeight="1" x14ac:dyDescent="0.2">
      <c r="A9" s="4"/>
      <c r="B9" s="4"/>
      <c r="C9" s="4"/>
      <c r="D9" s="40"/>
      <c r="E9" s="12"/>
      <c r="F9" s="4"/>
      <c r="G9" s="12"/>
      <c r="H9" s="4"/>
      <c r="I9" s="12"/>
      <c r="J9" s="4"/>
      <c r="K9" s="12"/>
      <c r="L9" s="4"/>
      <c r="M9" s="12"/>
      <c r="N9" s="4"/>
      <c r="O9" s="12"/>
      <c r="P9" s="135"/>
      <c r="Q9" s="43"/>
      <c r="R9" s="136"/>
      <c r="S9" s="12"/>
      <c r="T9" s="4"/>
      <c r="U9" s="12"/>
      <c r="V9" s="4"/>
      <c r="W9" s="12"/>
    </row>
    <row r="10" spans="1:23" ht="14.1" customHeight="1" x14ac:dyDescent="0.2">
      <c r="A10" s="48" t="s">
        <v>138</v>
      </c>
      <c r="B10" s="3"/>
      <c r="C10" s="3"/>
      <c r="F10" s="3"/>
      <c r="G10" s="3"/>
      <c r="H10" s="3"/>
      <c r="I10" s="3"/>
      <c r="J10" s="3"/>
      <c r="K10" s="3"/>
      <c r="L10" s="3"/>
      <c r="M10" s="3"/>
      <c r="N10" s="3"/>
      <c r="O10" s="134"/>
      <c r="P10" s="137"/>
      <c r="Q10" s="43"/>
      <c r="R10" s="138"/>
      <c r="T10" s="3"/>
      <c r="U10" s="3"/>
      <c r="V10" s="3"/>
      <c r="W10" s="3"/>
    </row>
    <row r="11" spans="1:23" ht="14.1" customHeight="1" x14ac:dyDescent="0.2">
      <c r="A11" s="49" t="s">
        <v>109</v>
      </c>
      <c r="B11" s="21"/>
      <c r="D11" s="25"/>
      <c r="E11" s="24">
        <v>243105</v>
      </c>
      <c r="F11" s="37"/>
      <c r="G11" s="24">
        <v>260750</v>
      </c>
      <c r="H11" s="37"/>
      <c r="I11" s="24">
        <v>252723</v>
      </c>
      <c r="J11" s="37"/>
      <c r="K11" s="24">
        <v>238993</v>
      </c>
      <c r="L11" s="37"/>
      <c r="M11" s="24">
        <v>225841</v>
      </c>
      <c r="N11" s="37"/>
      <c r="O11" s="24">
        <f>ROUND(E11-M11,0)</f>
        <v>17264</v>
      </c>
      <c r="P11" s="139"/>
      <c r="Q11" s="43"/>
      <c r="R11" s="140"/>
      <c r="S11" s="24">
        <v>756578</v>
      </c>
      <c r="T11" s="37"/>
      <c r="U11" s="24">
        <v>662983</v>
      </c>
      <c r="V11" s="37"/>
      <c r="W11" s="24">
        <f>ROUND(S11-U11,0)</f>
        <v>93595</v>
      </c>
    </row>
    <row r="12" spans="1:23" ht="14.1" customHeight="1" x14ac:dyDescent="0.2">
      <c r="A12" s="49" t="s">
        <v>139</v>
      </c>
      <c r="B12" s="21"/>
      <c r="D12" s="25"/>
      <c r="E12" s="26">
        <v>50145</v>
      </c>
      <c r="F12" s="37"/>
      <c r="G12" s="26">
        <v>49535</v>
      </c>
      <c r="H12" s="37"/>
      <c r="I12" s="26">
        <v>50584</v>
      </c>
      <c r="J12" s="37"/>
      <c r="K12" s="26">
        <v>48089</v>
      </c>
      <c r="L12" s="37"/>
      <c r="M12" s="26">
        <v>51593</v>
      </c>
      <c r="N12" s="37"/>
      <c r="O12" s="26">
        <f>ROUND(E12-M12,0)</f>
        <v>-1448</v>
      </c>
      <c r="P12" s="37"/>
      <c r="Q12" s="44"/>
      <c r="R12" s="25"/>
      <c r="S12" s="26">
        <v>150264</v>
      </c>
      <c r="T12" s="37"/>
      <c r="U12" s="26">
        <v>140929</v>
      </c>
      <c r="V12" s="37"/>
      <c r="W12" s="26">
        <f>ROUND(S12-U12,0)</f>
        <v>9335</v>
      </c>
    </row>
    <row r="13" spans="1:23" ht="14.1" customHeight="1" x14ac:dyDescent="0.2">
      <c r="A13" s="49" t="s">
        <v>140</v>
      </c>
      <c r="B13" s="21"/>
      <c r="D13" s="25"/>
      <c r="E13" s="26">
        <v>2484</v>
      </c>
      <c r="F13" s="37"/>
      <c r="G13" s="26">
        <v>446</v>
      </c>
      <c r="H13" s="37"/>
      <c r="I13" s="26">
        <v>-731</v>
      </c>
      <c r="J13" s="37"/>
      <c r="K13" s="26">
        <v>1798</v>
      </c>
      <c r="L13" s="37"/>
      <c r="M13" s="26">
        <v>2380</v>
      </c>
      <c r="N13" s="37"/>
      <c r="O13" s="26">
        <f>ROUND(E13-M13,0)</f>
        <v>104</v>
      </c>
      <c r="P13" s="37"/>
      <c r="Q13" s="44"/>
      <c r="R13" s="25"/>
      <c r="S13" s="26">
        <v>2199</v>
      </c>
      <c r="T13" s="37"/>
      <c r="U13" s="26">
        <v>8821</v>
      </c>
      <c r="V13" s="37"/>
      <c r="W13" s="26">
        <f>ROUND(S13-U13,0)</f>
        <v>-6622</v>
      </c>
    </row>
    <row r="14" spans="1:23" ht="14.1" customHeight="1" x14ac:dyDescent="0.2">
      <c r="A14" s="49" t="s">
        <v>144</v>
      </c>
      <c r="B14" s="21"/>
      <c r="D14" s="25"/>
      <c r="E14" s="51">
        <v>228</v>
      </c>
      <c r="F14" s="37"/>
      <c r="G14" s="51">
        <v>1468</v>
      </c>
      <c r="H14" s="37"/>
      <c r="I14" s="51">
        <v>-257</v>
      </c>
      <c r="J14" s="37"/>
      <c r="K14" s="51">
        <v>-3</v>
      </c>
      <c r="L14" s="37"/>
      <c r="M14" s="51">
        <v>1281</v>
      </c>
      <c r="N14" s="37"/>
      <c r="O14" s="51">
        <f>ROUND(E14-M14,0)</f>
        <v>-1053</v>
      </c>
      <c r="P14" s="37"/>
      <c r="Q14" s="44"/>
      <c r="R14" s="25"/>
      <c r="S14" s="51">
        <v>1439</v>
      </c>
      <c r="T14" s="37"/>
      <c r="U14" s="51">
        <v>1910</v>
      </c>
      <c r="V14" s="37"/>
      <c r="W14" s="51">
        <f>ROUND(S14-U14,0)</f>
        <v>-471</v>
      </c>
    </row>
    <row r="15" spans="1:23" ht="14.1" customHeight="1" x14ac:dyDescent="0.2">
      <c r="A15" s="50" t="s">
        <v>145</v>
      </c>
      <c r="D15" s="25"/>
      <c r="E15" s="53">
        <v>295962</v>
      </c>
      <c r="F15" s="37"/>
      <c r="G15" s="53">
        <f>ROUND(SUM(G11:G14),0)</f>
        <v>312199</v>
      </c>
      <c r="H15" s="37"/>
      <c r="I15" s="53">
        <f>ROUND(SUM(I11:I14),0)</f>
        <v>302319</v>
      </c>
      <c r="J15" s="37"/>
      <c r="K15" s="53">
        <f>ROUND(SUM(K11:K14),0)</f>
        <v>288877</v>
      </c>
      <c r="L15" s="37"/>
      <c r="M15" s="53">
        <f>ROUND(SUM(M11:M14),0)</f>
        <v>281095</v>
      </c>
      <c r="N15" s="37"/>
      <c r="O15" s="53">
        <f>ROUND(E15-M15,0)</f>
        <v>14867</v>
      </c>
      <c r="P15" s="37"/>
      <c r="Q15" s="44"/>
      <c r="R15" s="25"/>
      <c r="S15" s="53">
        <v>910480</v>
      </c>
      <c r="T15" s="37"/>
      <c r="U15" s="53">
        <f>ROUND(SUM(U11:U14),0)</f>
        <v>814643</v>
      </c>
      <c r="V15" s="37"/>
      <c r="W15" s="53">
        <f>ROUND(SUM(W11:W14),0)</f>
        <v>95837</v>
      </c>
    </row>
    <row r="16" spans="1:23" ht="14.1" customHeight="1" x14ac:dyDescent="0.2">
      <c r="A16" s="3"/>
      <c r="B16" s="3"/>
      <c r="C16" s="3"/>
      <c r="D16" s="25"/>
      <c r="E16" s="37"/>
      <c r="F16" s="37"/>
      <c r="G16" s="37"/>
      <c r="H16" s="37"/>
      <c r="I16" s="37"/>
      <c r="J16" s="37"/>
      <c r="K16" s="37"/>
      <c r="L16" s="37"/>
      <c r="M16" s="37"/>
      <c r="N16" s="37"/>
      <c r="O16" s="37"/>
      <c r="P16" s="37"/>
      <c r="Q16" s="44"/>
      <c r="R16" s="25"/>
      <c r="S16" s="37"/>
      <c r="T16" s="37"/>
      <c r="U16" s="37"/>
      <c r="V16" s="37"/>
      <c r="W16" s="37"/>
    </row>
    <row r="17" spans="1:23" ht="14.1" customHeight="1" x14ac:dyDescent="0.2">
      <c r="A17" s="48" t="s">
        <v>146</v>
      </c>
      <c r="B17" s="3"/>
      <c r="C17" s="3"/>
      <c r="D17" s="25"/>
      <c r="E17" s="37"/>
      <c r="F17" s="37"/>
      <c r="G17" s="37"/>
      <c r="H17" s="37"/>
      <c r="I17" s="37"/>
      <c r="J17" s="37"/>
      <c r="K17" s="37"/>
      <c r="L17" s="37"/>
      <c r="M17" s="37"/>
      <c r="N17" s="37"/>
      <c r="O17" s="37"/>
      <c r="P17" s="37"/>
      <c r="Q17" s="44"/>
      <c r="R17" s="25"/>
      <c r="S17" s="37"/>
      <c r="T17" s="37"/>
      <c r="U17" s="37"/>
      <c r="V17" s="37"/>
      <c r="W17" s="37"/>
    </row>
    <row r="18" spans="1:23" ht="14.1" customHeight="1" x14ac:dyDescent="0.2">
      <c r="A18" s="49" t="s">
        <v>147</v>
      </c>
      <c r="B18" s="49"/>
      <c r="D18" s="25"/>
      <c r="E18" s="26">
        <v>210292</v>
      </c>
      <c r="F18" s="37"/>
      <c r="G18" s="26">
        <v>223935</v>
      </c>
      <c r="H18" s="37"/>
      <c r="I18" s="26">
        <v>212825</v>
      </c>
      <c r="J18" s="37"/>
      <c r="K18" s="26">
        <v>191665</v>
      </c>
      <c r="L18" s="37"/>
      <c r="M18" s="26">
        <v>193978</v>
      </c>
      <c r="N18" s="37"/>
      <c r="O18" s="26">
        <f>ROUND(E18-M18,0)</f>
        <v>16314</v>
      </c>
      <c r="P18" s="37"/>
      <c r="Q18" s="44"/>
      <c r="R18" s="25"/>
      <c r="S18" s="26">
        <v>647052</v>
      </c>
      <c r="T18" s="37"/>
      <c r="U18" s="26">
        <v>566227</v>
      </c>
      <c r="V18" s="37"/>
      <c r="W18" s="26">
        <f>ROUND(S18-U18,0)</f>
        <v>80825</v>
      </c>
    </row>
    <row r="19" spans="1:23" ht="14.1" customHeight="1" x14ac:dyDescent="0.2">
      <c r="A19" s="49" t="s">
        <v>148</v>
      </c>
      <c r="B19" s="49"/>
      <c r="D19" s="25"/>
      <c r="E19" s="26">
        <v>6</v>
      </c>
      <c r="F19" s="37"/>
      <c r="G19" s="26">
        <v>21</v>
      </c>
      <c r="H19" s="37"/>
      <c r="I19" s="26">
        <v>5</v>
      </c>
      <c r="J19" s="37"/>
      <c r="K19" s="26">
        <v>5</v>
      </c>
      <c r="L19" s="37"/>
      <c r="M19" s="26">
        <v>6</v>
      </c>
      <c r="N19" s="37"/>
      <c r="O19" s="26">
        <f>ROUND(E19-M19,0)</f>
        <v>0</v>
      </c>
      <c r="P19" s="37"/>
      <c r="Q19" s="44"/>
      <c r="R19" s="25"/>
      <c r="S19" s="26">
        <v>32</v>
      </c>
      <c r="T19" s="37"/>
      <c r="U19" s="26">
        <v>15</v>
      </c>
      <c r="V19" s="37"/>
      <c r="W19" s="26">
        <f>ROUND(S19-U19,0)</f>
        <v>17</v>
      </c>
    </row>
    <row r="20" spans="1:23" ht="14.1" customHeight="1" x14ac:dyDescent="0.2">
      <c r="A20" s="49" t="s">
        <v>149</v>
      </c>
      <c r="B20" s="49"/>
      <c r="D20" s="25"/>
      <c r="E20" s="26">
        <v>56224</v>
      </c>
      <c r="F20" s="37"/>
      <c r="G20" s="26">
        <v>58541</v>
      </c>
      <c r="H20" s="37"/>
      <c r="I20" s="26">
        <v>57032</v>
      </c>
      <c r="J20" s="37"/>
      <c r="K20" s="26">
        <v>48881</v>
      </c>
      <c r="L20" s="37"/>
      <c r="M20" s="26">
        <v>50023</v>
      </c>
      <c r="N20" s="37"/>
      <c r="O20" s="26">
        <f>ROUND(E20-M20,0)</f>
        <v>6201</v>
      </c>
      <c r="P20" s="37"/>
      <c r="Q20" s="44"/>
      <c r="R20" s="25"/>
      <c r="S20" s="26">
        <v>171797</v>
      </c>
      <c r="T20" s="37"/>
      <c r="U20" s="26">
        <v>143302</v>
      </c>
      <c r="V20" s="37"/>
      <c r="W20" s="26">
        <f>ROUND(S20-U20,0)</f>
        <v>28495</v>
      </c>
    </row>
    <row r="21" spans="1:23" ht="14.1" customHeight="1" x14ac:dyDescent="0.2">
      <c r="A21" s="49" t="s">
        <v>150</v>
      </c>
      <c r="B21" s="49"/>
      <c r="D21" s="25"/>
      <c r="E21" s="51">
        <v>8291</v>
      </c>
      <c r="F21" s="37"/>
      <c r="G21" s="51">
        <v>7897</v>
      </c>
      <c r="H21" s="37"/>
      <c r="I21" s="51">
        <v>8750</v>
      </c>
      <c r="J21" s="37"/>
      <c r="K21" s="51">
        <v>9061</v>
      </c>
      <c r="L21" s="37"/>
      <c r="M21" s="51">
        <v>8299</v>
      </c>
      <c r="N21" s="37"/>
      <c r="O21" s="51">
        <f>ROUND(E21-M21,0)</f>
        <v>-8</v>
      </c>
      <c r="P21" s="37"/>
      <c r="Q21" s="44"/>
      <c r="R21" s="25"/>
      <c r="S21" s="51">
        <v>24938</v>
      </c>
      <c r="T21" s="37"/>
      <c r="U21" s="51">
        <v>24146</v>
      </c>
      <c r="V21" s="37"/>
      <c r="W21" s="51">
        <f>ROUND(S21-U21,0)</f>
        <v>792</v>
      </c>
    </row>
    <row r="22" spans="1:23" ht="14.1" customHeight="1" x14ac:dyDescent="0.2">
      <c r="A22" s="50" t="s">
        <v>153</v>
      </c>
      <c r="B22" s="49"/>
      <c r="D22" s="25"/>
      <c r="E22" s="53">
        <v>274813</v>
      </c>
      <c r="F22" s="37"/>
      <c r="G22" s="53">
        <f>ROUND(SUM(G18:G21),0)</f>
        <v>290394</v>
      </c>
      <c r="H22" s="37"/>
      <c r="I22" s="53">
        <f>ROUND(SUM(I18:I21),0)</f>
        <v>278612</v>
      </c>
      <c r="J22" s="37"/>
      <c r="K22" s="53">
        <f>ROUND(SUM(K18:K21),0)</f>
        <v>249612</v>
      </c>
      <c r="L22" s="37"/>
      <c r="M22" s="53">
        <f>ROUND(SUM(M18:M21),0)</f>
        <v>252306</v>
      </c>
      <c r="N22" s="37"/>
      <c r="O22" s="53">
        <f>ROUND(E22-M22,0)</f>
        <v>22507</v>
      </c>
      <c r="P22" s="37"/>
      <c r="Q22" s="44"/>
      <c r="R22" s="25"/>
      <c r="S22" s="53">
        <v>843819</v>
      </c>
      <c r="T22" s="37"/>
      <c r="U22" s="53">
        <f>ROUND(SUM(U18:U21),0)</f>
        <v>733690</v>
      </c>
      <c r="V22" s="37"/>
      <c r="W22" s="53">
        <f>ROUND(SUM(W18:W21),0)</f>
        <v>110129</v>
      </c>
    </row>
    <row r="23" spans="1:23" ht="14.1" customHeight="1" x14ac:dyDescent="0.2">
      <c r="A23" s="19"/>
      <c r="B23" s="49"/>
      <c r="D23" s="25"/>
      <c r="E23" s="21"/>
      <c r="F23" s="37"/>
      <c r="G23" s="21"/>
      <c r="H23" s="37"/>
      <c r="I23" s="21"/>
      <c r="J23" s="37"/>
      <c r="K23" s="21"/>
      <c r="L23" s="37"/>
      <c r="M23" s="21"/>
      <c r="N23" s="37"/>
      <c r="O23" s="21"/>
      <c r="P23" s="37"/>
      <c r="Q23" s="44"/>
      <c r="R23" s="25"/>
      <c r="S23" s="21"/>
      <c r="T23" s="37"/>
      <c r="U23" s="21"/>
      <c r="V23" s="37"/>
      <c r="W23" s="21"/>
    </row>
    <row r="24" spans="1:23" ht="15" customHeight="1" x14ac:dyDescent="0.2">
      <c r="A24" s="50" t="s">
        <v>154</v>
      </c>
      <c r="B24" s="28"/>
      <c r="D24" s="25"/>
      <c r="E24" s="70">
        <v>21149</v>
      </c>
      <c r="F24" s="37"/>
      <c r="G24" s="70">
        <f>ROUND(G15-G22,0)</f>
        <v>21805</v>
      </c>
      <c r="H24" s="37"/>
      <c r="I24" s="70">
        <f>ROUND(I15-I22,0)</f>
        <v>23707</v>
      </c>
      <c r="J24" s="37"/>
      <c r="K24" s="70">
        <f>ROUND(K15-K22,0)</f>
        <v>39265</v>
      </c>
      <c r="L24" s="37"/>
      <c r="M24" s="70">
        <f>ROUND(M15-M22,0)</f>
        <v>28789</v>
      </c>
      <c r="N24" s="37"/>
      <c r="O24" s="70">
        <f>ROUND(O15-O22,0)</f>
        <v>-7640</v>
      </c>
      <c r="P24" s="37"/>
      <c r="Q24" s="44"/>
      <c r="R24" s="25"/>
      <c r="S24" s="70">
        <v>66661</v>
      </c>
      <c r="T24" s="37"/>
      <c r="U24" s="70">
        <f>ROUND(U15-U22,0)</f>
        <v>80953</v>
      </c>
      <c r="V24" s="37"/>
      <c r="W24" s="70">
        <f>ROUND(W15-W22,0)</f>
        <v>-14292</v>
      </c>
    </row>
    <row r="25" spans="1:23" ht="14.1" customHeight="1" x14ac:dyDescent="0.2">
      <c r="A25" s="3"/>
      <c r="B25" s="3"/>
      <c r="C25" s="3"/>
      <c r="D25" s="25"/>
      <c r="E25" s="79"/>
      <c r="F25" s="3"/>
      <c r="G25" s="79"/>
      <c r="H25" s="3"/>
      <c r="I25" s="79"/>
      <c r="J25" s="3"/>
      <c r="K25" s="79"/>
      <c r="L25" s="3"/>
      <c r="M25" s="79"/>
      <c r="N25" s="3"/>
      <c r="O25" s="79"/>
      <c r="P25" s="3"/>
      <c r="Q25" s="41"/>
      <c r="R25" s="25"/>
      <c r="S25" s="79"/>
      <c r="T25" s="3"/>
      <c r="U25" s="79"/>
      <c r="V25" s="3"/>
      <c r="W25" s="79"/>
    </row>
    <row r="26" spans="1:23" ht="14.1" customHeight="1" x14ac:dyDescent="0.2">
      <c r="A26" s="48" t="s">
        <v>217</v>
      </c>
      <c r="B26" s="85"/>
      <c r="C26" s="21"/>
      <c r="D26" s="25"/>
      <c r="E26" s="3"/>
      <c r="F26" s="3"/>
      <c r="G26" s="3"/>
      <c r="H26" s="3"/>
      <c r="I26" s="3"/>
      <c r="J26" s="3"/>
      <c r="K26" s="3"/>
      <c r="L26" s="3"/>
      <c r="M26" s="3"/>
      <c r="N26" s="3"/>
      <c r="O26" s="3"/>
      <c r="P26" s="3"/>
      <c r="Q26" s="41"/>
      <c r="R26" s="25"/>
      <c r="S26" s="3"/>
      <c r="T26" s="3"/>
      <c r="U26" s="3"/>
      <c r="V26" s="3"/>
      <c r="W26" s="3"/>
    </row>
    <row r="27" spans="1:23" ht="14.1" customHeight="1" x14ac:dyDescent="0.2">
      <c r="A27" s="49" t="s">
        <v>248</v>
      </c>
      <c r="B27" s="3"/>
      <c r="D27" s="25"/>
      <c r="E27" s="27">
        <v>0.27200000000000002</v>
      </c>
      <c r="F27" s="37"/>
      <c r="G27" s="27">
        <v>0.26300000000000001</v>
      </c>
      <c r="H27" s="37"/>
      <c r="I27" s="27">
        <v>0.27</v>
      </c>
      <c r="J27" s="37"/>
      <c r="K27" s="27">
        <v>0.246</v>
      </c>
      <c r="L27" s="37"/>
      <c r="M27" s="27">
        <v>0.22800000000000001</v>
      </c>
      <c r="N27" s="37"/>
      <c r="O27" s="27">
        <f t="shared" ref="O27:O32" si="0">ROUND(E27-M27,3)</f>
        <v>4.3999999999999997E-2</v>
      </c>
      <c r="P27" s="37"/>
      <c r="Q27" s="76"/>
      <c r="R27" s="35"/>
      <c r="S27" s="27">
        <v>0.26800000000000002</v>
      </c>
      <c r="T27" s="37"/>
      <c r="U27" s="27">
        <v>0.25800000000000001</v>
      </c>
      <c r="V27" s="37"/>
      <c r="W27" s="27">
        <f t="shared" ref="W27:W32" si="1">ROUND(S27-U27,3)</f>
        <v>0.01</v>
      </c>
    </row>
    <row r="28" spans="1:23" ht="14.1" customHeight="1" x14ac:dyDescent="0.2">
      <c r="A28" s="49" t="s">
        <v>249</v>
      </c>
      <c r="B28" s="3"/>
      <c r="D28" s="25"/>
      <c r="E28" s="27">
        <v>0.94699999999999995</v>
      </c>
      <c r="F28" s="37"/>
      <c r="G28" s="27">
        <v>0.94399999999999995</v>
      </c>
      <c r="H28" s="37"/>
      <c r="I28" s="27">
        <v>0.92200000000000004</v>
      </c>
      <c r="J28" s="37"/>
      <c r="K28" s="27">
        <v>0.90600000000000003</v>
      </c>
      <c r="L28" s="37"/>
      <c r="M28" s="27">
        <v>0.99199999999999999</v>
      </c>
      <c r="N28" s="37"/>
      <c r="O28" s="27">
        <f t="shared" si="0"/>
        <v>-4.4999999999999998E-2</v>
      </c>
      <c r="P28" s="37"/>
      <c r="Q28" s="76"/>
      <c r="R28" s="35"/>
      <c r="S28" s="27">
        <v>0.93799999999999994</v>
      </c>
      <c r="T28" s="37"/>
      <c r="U28" s="27">
        <v>0.97599999999999998</v>
      </c>
      <c r="V28" s="37"/>
      <c r="W28" s="27">
        <f t="shared" si="1"/>
        <v>-3.7999999999999999E-2</v>
      </c>
    </row>
    <row r="29" spans="1:23" ht="26.65" customHeight="1" x14ac:dyDescent="0.2">
      <c r="A29" s="49" t="s">
        <v>250</v>
      </c>
      <c r="B29" s="3"/>
      <c r="D29" s="25"/>
      <c r="E29" s="27">
        <v>0.71699999999999997</v>
      </c>
      <c r="F29" s="37"/>
      <c r="G29" s="27">
        <v>0.72199999999999998</v>
      </c>
      <c r="H29" s="37"/>
      <c r="I29" s="27">
        <v>0.70199999999999996</v>
      </c>
      <c r="J29" s="37"/>
      <c r="K29" s="27">
        <v>0.66800000000000004</v>
      </c>
      <c r="L29" s="37"/>
      <c r="M29" s="27">
        <v>0.69899999999999995</v>
      </c>
      <c r="N29" s="37"/>
      <c r="O29" s="27">
        <f t="shared" si="0"/>
        <v>1.7999999999999999E-2</v>
      </c>
      <c r="P29" s="37"/>
      <c r="Q29" s="76"/>
      <c r="R29" s="35"/>
      <c r="S29" s="27">
        <v>0.71399999999999997</v>
      </c>
      <c r="T29" s="37"/>
      <c r="U29" s="27">
        <v>0.70399999999999996</v>
      </c>
      <c r="V29" s="37"/>
      <c r="W29" s="27">
        <f t="shared" si="1"/>
        <v>0.01</v>
      </c>
    </row>
    <row r="30" spans="1:23" ht="26.65" customHeight="1" x14ac:dyDescent="0.2">
      <c r="A30" s="49" t="s">
        <v>251</v>
      </c>
      <c r="B30" s="21"/>
      <c r="C30" s="3"/>
      <c r="D30" s="25"/>
      <c r="E30" s="27">
        <v>0.64200000000000002</v>
      </c>
      <c r="F30" s="37"/>
      <c r="G30" s="27">
        <v>0.66500000000000004</v>
      </c>
      <c r="H30" s="37"/>
      <c r="I30" s="27">
        <v>0.65200000000000002</v>
      </c>
      <c r="J30" s="37"/>
      <c r="K30" s="27">
        <v>0.69199999999999995</v>
      </c>
      <c r="L30" s="37"/>
      <c r="M30" s="27">
        <v>0.66700000000000004</v>
      </c>
      <c r="N30" s="37"/>
      <c r="O30" s="27">
        <f t="shared" si="0"/>
        <v>-2.5000000000000001E-2</v>
      </c>
      <c r="P30" s="37"/>
      <c r="Q30" s="76"/>
      <c r="R30" s="35"/>
      <c r="S30" s="27">
        <v>0.65400000000000003</v>
      </c>
      <c r="T30" s="37"/>
      <c r="U30" s="27">
        <v>0.66</v>
      </c>
      <c r="V30" s="37"/>
      <c r="W30" s="27">
        <f t="shared" si="1"/>
        <v>-6.0000000000000001E-3</v>
      </c>
    </row>
    <row r="31" spans="1:23" ht="26.65" customHeight="1" x14ac:dyDescent="0.2">
      <c r="A31" s="49" t="s">
        <v>252</v>
      </c>
      <c r="B31" s="21"/>
      <c r="C31" s="3"/>
      <c r="D31" s="25"/>
      <c r="E31" s="27">
        <v>0.17399999999999999</v>
      </c>
      <c r="F31" s="37"/>
      <c r="G31" s="27">
        <v>0.16200000000000001</v>
      </c>
      <c r="H31" s="37"/>
      <c r="I31" s="27">
        <v>0.16600000000000001</v>
      </c>
      <c r="J31" s="37"/>
      <c r="K31" s="27">
        <v>0.113</v>
      </c>
      <c r="L31" s="37"/>
      <c r="M31" s="27">
        <v>0.127</v>
      </c>
      <c r="N31" s="37"/>
      <c r="O31" s="27">
        <f t="shared" si="0"/>
        <v>4.7E-2</v>
      </c>
      <c r="P31" s="37"/>
      <c r="Q31" s="76"/>
      <c r="R31" s="35"/>
      <c r="S31" s="27">
        <v>0.16700000000000001</v>
      </c>
      <c r="T31" s="37"/>
      <c r="U31" s="27">
        <v>0.126</v>
      </c>
      <c r="V31" s="37"/>
      <c r="W31" s="27">
        <f t="shared" si="1"/>
        <v>4.1000000000000002E-2</v>
      </c>
    </row>
    <row r="32" spans="1:23" ht="14.1" customHeight="1" x14ac:dyDescent="0.2">
      <c r="A32" s="49" t="s">
        <v>150</v>
      </c>
      <c r="B32" s="21"/>
      <c r="D32" s="25"/>
      <c r="E32" s="27">
        <v>3.4000000000000002E-2</v>
      </c>
      <c r="F32" s="37"/>
      <c r="G32" s="27">
        <v>0.03</v>
      </c>
      <c r="H32" s="37"/>
      <c r="I32" s="27">
        <v>3.5000000000000003E-2</v>
      </c>
      <c r="J32" s="37"/>
      <c r="K32" s="27">
        <v>3.7999999999999999E-2</v>
      </c>
      <c r="L32" s="37"/>
      <c r="M32" s="27">
        <v>3.6999999999999998E-2</v>
      </c>
      <c r="N32" s="37"/>
      <c r="O32" s="27">
        <f t="shared" si="0"/>
        <v>-3.0000000000000001E-3</v>
      </c>
      <c r="P32" s="37"/>
      <c r="Q32" s="76"/>
      <c r="R32" s="35"/>
      <c r="S32" s="27">
        <v>3.3000000000000002E-2</v>
      </c>
      <c r="T32" s="37"/>
      <c r="U32" s="27">
        <v>3.5999999999999997E-2</v>
      </c>
      <c r="V32" s="37"/>
      <c r="W32" s="27">
        <f t="shared" si="1"/>
        <v>-3.0000000000000001E-3</v>
      </c>
    </row>
    <row r="33" spans="1:23" ht="14.1" customHeight="1" x14ac:dyDescent="0.2">
      <c r="A33" s="3"/>
      <c r="B33" s="21"/>
      <c r="C33" s="3"/>
      <c r="D33" s="25"/>
      <c r="F33" s="3"/>
      <c r="G33" s="21"/>
      <c r="H33" s="3"/>
      <c r="I33" s="21"/>
      <c r="J33" s="3"/>
      <c r="K33" s="21"/>
      <c r="L33" s="3"/>
      <c r="M33" s="21"/>
      <c r="N33" s="3"/>
      <c r="O33" s="21"/>
      <c r="P33" s="3"/>
      <c r="Q33" s="41"/>
      <c r="R33" s="25"/>
      <c r="T33" s="3"/>
      <c r="U33" s="3"/>
      <c r="V33" s="3"/>
      <c r="W33" s="21"/>
    </row>
    <row r="34" spans="1:23" ht="14.1" customHeight="1" x14ac:dyDescent="0.2">
      <c r="A34" s="48" t="s">
        <v>218</v>
      </c>
      <c r="B34" s="21"/>
      <c r="C34" s="3"/>
      <c r="D34" s="25"/>
      <c r="E34" s="3"/>
      <c r="F34" s="3"/>
      <c r="G34" s="3"/>
      <c r="H34" s="3"/>
      <c r="I34" s="3"/>
      <c r="J34" s="3"/>
      <c r="K34" s="3"/>
      <c r="L34" s="3"/>
      <c r="M34" s="3"/>
      <c r="N34" s="3"/>
      <c r="O34" s="3"/>
      <c r="P34" s="3"/>
      <c r="Q34" s="41"/>
      <c r="R34" s="25"/>
      <c r="S34" s="3"/>
      <c r="T34" s="3"/>
      <c r="U34" s="21"/>
      <c r="V34" s="3"/>
      <c r="W34" s="3"/>
    </row>
    <row r="35" spans="1:23" ht="14.1" customHeight="1" x14ac:dyDescent="0.2">
      <c r="A35" s="49" t="s">
        <v>109</v>
      </c>
      <c r="C35" s="3"/>
      <c r="D35" s="25"/>
      <c r="E35" s="24">
        <v>-10468</v>
      </c>
      <c r="F35" s="37"/>
      <c r="G35" s="24">
        <v>10222</v>
      </c>
      <c r="H35" s="37"/>
      <c r="I35" s="24">
        <v>10846</v>
      </c>
      <c r="J35" s="37"/>
      <c r="K35" s="24">
        <v>11467</v>
      </c>
      <c r="L35" s="37"/>
      <c r="M35" s="24">
        <v>8992</v>
      </c>
      <c r="N35" s="37"/>
      <c r="O35" s="24">
        <f>ROUND(E35-M35,0)</f>
        <v>-19460</v>
      </c>
      <c r="P35" s="37"/>
      <c r="Q35" s="76"/>
      <c r="R35" s="25"/>
      <c r="S35" s="24">
        <v>10600</v>
      </c>
      <c r="T35" s="37"/>
      <c r="U35" s="24">
        <v>7003</v>
      </c>
      <c r="V35" s="37"/>
      <c r="W35" s="24">
        <f>ROUND(S35-U35,0)</f>
        <v>3597</v>
      </c>
    </row>
    <row r="36" spans="1:23" ht="14.1" customHeight="1" x14ac:dyDescent="0.2">
      <c r="A36" s="49" t="s">
        <v>219</v>
      </c>
      <c r="C36" s="3"/>
      <c r="D36" s="25"/>
      <c r="E36" s="24">
        <v>-1075</v>
      </c>
      <c r="F36" s="37"/>
      <c r="G36" s="24">
        <v>579</v>
      </c>
      <c r="H36" s="37"/>
      <c r="I36" s="24">
        <v>1416</v>
      </c>
      <c r="J36" s="37"/>
      <c r="K36" s="24">
        <v>1852</v>
      </c>
      <c r="L36" s="37"/>
      <c r="M36" s="24">
        <v>1508</v>
      </c>
      <c r="N36" s="37"/>
      <c r="O36" s="24">
        <f>ROUND(E36-M36,0)</f>
        <v>-2583</v>
      </c>
      <c r="P36" s="37"/>
      <c r="Q36" s="76"/>
      <c r="R36" s="25"/>
      <c r="S36" s="24">
        <v>920</v>
      </c>
      <c r="T36" s="37"/>
      <c r="U36" s="24">
        <v>1387</v>
      </c>
      <c r="V36" s="37"/>
      <c r="W36" s="24">
        <f>ROUND(S36-U36,0)</f>
        <v>-467</v>
      </c>
    </row>
    <row r="37" spans="1:23" ht="14.1" customHeight="1" x14ac:dyDescent="0.2">
      <c r="A37" s="3"/>
      <c r="B37" s="21"/>
      <c r="C37" s="3"/>
      <c r="D37" s="25"/>
      <c r="E37" s="21"/>
      <c r="F37" s="37"/>
      <c r="G37" s="21"/>
      <c r="H37" s="37"/>
      <c r="I37" s="21"/>
      <c r="J37" s="37"/>
      <c r="K37" s="21"/>
      <c r="L37" s="37"/>
      <c r="M37" s="21"/>
      <c r="N37" s="37"/>
      <c r="O37" s="21"/>
      <c r="P37" s="37"/>
      <c r="Q37" s="76"/>
      <c r="R37" s="25"/>
      <c r="S37" s="21"/>
      <c r="T37" s="37"/>
      <c r="U37" s="21"/>
      <c r="V37" s="37"/>
      <c r="W37" s="21"/>
    </row>
    <row r="38" spans="1:23" ht="14.1" customHeight="1" x14ac:dyDescent="0.2">
      <c r="A38" s="3"/>
      <c r="B38" s="21"/>
      <c r="C38" s="3"/>
      <c r="D38" s="25"/>
      <c r="E38" s="21"/>
      <c r="F38" s="37"/>
      <c r="G38" s="21"/>
      <c r="H38" s="37"/>
      <c r="I38" s="21"/>
      <c r="J38" s="37"/>
      <c r="K38" s="21"/>
      <c r="L38" s="37"/>
      <c r="M38" s="21"/>
      <c r="N38" s="37"/>
      <c r="O38" s="21"/>
      <c r="P38" s="37"/>
      <c r="Q38" s="76"/>
      <c r="R38" s="25"/>
      <c r="S38" s="21"/>
      <c r="T38" s="37"/>
      <c r="U38" s="21"/>
      <c r="V38" s="37"/>
      <c r="W38" s="21"/>
    </row>
    <row r="39" spans="1:23" ht="14.1" customHeight="1" x14ac:dyDescent="0.2">
      <c r="A39" s="48" t="s">
        <v>253</v>
      </c>
      <c r="B39" s="3"/>
      <c r="C39" s="28"/>
      <c r="D39" s="25"/>
      <c r="E39" s="24">
        <v>29521</v>
      </c>
      <c r="F39" s="37"/>
      <c r="G39" s="24">
        <v>32453</v>
      </c>
      <c r="H39" s="37"/>
      <c r="I39" s="24">
        <v>31093</v>
      </c>
      <c r="J39" s="37"/>
      <c r="K39" s="24">
        <v>37819</v>
      </c>
      <c r="L39" s="37"/>
      <c r="M39" s="24">
        <v>39445</v>
      </c>
      <c r="N39" s="37"/>
      <c r="O39" s="24">
        <f>ROUND(E39-M39,0)</f>
        <v>-9924</v>
      </c>
      <c r="P39" s="37"/>
      <c r="Q39" s="76"/>
      <c r="R39" s="25"/>
      <c r="S39" s="24">
        <v>93067</v>
      </c>
      <c r="T39" s="37"/>
      <c r="U39" s="24">
        <v>112308</v>
      </c>
      <c r="V39" s="37"/>
      <c r="W39" s="24">
        <f>ROUND(S39-U39,0)</f>
        <v>-19241</v>
      </c>
    </row>
    <row r="40" spans="1:23" ht="14.1" customHeight="1" x14ac:dyDescent="0.2">
      <c r="A40" s="2"/>
      <c r="B40" s="3"/>
      <c r="C40" s="28"/>
      <c r="E40" s="3"/>
      <c r="F40" s="3"/>
      <c r="G40" s="3"/>
      <c r="H40" s="3"/>
      <c r="I40" s="3"/>
      <c r="J40" s="3"/>
      <c r="K40" s="3"/>
      <c r="L40" s="3"/>
      <c r="M40" s="3"/>
      <c r="N40" s="3"/>
      <c r="O40" s="3"/>
      <c r="P40" s="3"/>
      <c r="Q40" s="3"/>
      <c r="R40" s="23"/>
      <c r="S40" s="3"/>
      <c r="T40" s="3"/>
      <c r="U40" s="3"/>
      <c r="V40" s="3"/>
      <c r="W40" s="3"/>
    </row>
    <row r="41" spans="1:23" ht="14.1" customHeight="1" x14ac:dyDescent="0.2">
      <c r="A41" s="163" t="s">
        <v>220</v>
      </c>
      <c r="B41" s="164"/>
      <c r="C41" s="164"/>
      <c r="D41" s="163"/>
      <c r="E41" s="163"/>
      <c r="F41" s="164"/>
      <c r="G41" s="163"/>
      <c r="H41" s="164"/>
      <c r="I41" s="163"/>
      <c r="J41" s="164"/>
      <c r="K41" s="163"/>
      <c r="L41" s="164"/>
      <c r="M41" s="163"/>
      <c r="N41" s="164"/>
      <c r="O41" s="163"/>
      <c r="P41" s="3"/>
      <c r="Q41" s="3"/>
      <c r="R41" s="25"/>
      <c r="S41" s="3"/>
      <c r="T41" s="3"/>
      <c r="U41" s="3"/>
      <c r="V41" s="3"/>
      <c r="W41" s="3"/>
    </row>
    <row r="42" spans="1:23" ht="14.1" customHeight="1" x14ac:dyDescent="0.2">
      <c r="A42" s="166" t="s">
        <v>254</v>
      </c>
      <c r="B42" s="166"/>
      <c r="C42" s="166"/>
      <c r="D42" s="166"/>
      <c r="E42" s="166"/>
      <c r="F42" s="166"/>
      <c r="G42" s="166"/>
      <c r="H42" s="166"/>
      <c r="I42" s="166"/>
      <c r="J42" s="166"/>
      <c r="K42" s="166"/>
      <c r="L42" s="166"/>
      <c r="M42" s="166"/>
      <c r="N42" s="166"/>
      <c r="O42" s="166"/>
      <c r="P42" s="166"/>
      <c r="Q42" s="166"/>
      <c r="R42" s="77"/>
      <c r="S42" s="74"/>
      <c r="T42" s="74"/>
      <c r="U42" s="74"/>
      <c r="V42" s="74"/>
      <c r="W42" s="74"/>
    </row>
    <row r="43" spans="1:23" ht="14.1" customHeight="1" x14ac:dyDescent="0.2">
      <c r="A43" s="58" t="s">
        <v>255</v>
      </c>
      <c r="B43" s="3"/>
      <c r="C43" s="3"/>
      <c r="D43" s="23"/>
      <c r="F43" s="3"/>
      <c r="G43" s="3"/>
      <c r="H43" s="3"/>
      <c r="I43" s="3"/>
      <c r="J43" s="3"/>
      <c r="K43" s="3"/>
      <c r="L43" s="3"/>
      <c r="M43" s="3"/>
      <c r="N43" s="3"/>
      <c r="O43" s="3"/>
      <c r="P43" s="3"/>
      <c r="Q43" s="3"/>
      <c r="R43" s="86"/>
      <c r="S43" s="20"/>
      <c r="T43" s="20"/>
      <c r="U43" s="20"/>
      <c r="V43" s="20"/>
      <c r="W43" s="20"/>
    </row>
    <row r="44" spans="1:23" ht="14.1" customHeight="1" x14ac:dyDescent="0.2">
      <c r="A44" s="167"/>
      <c r="B44" s="168"/>
      <c r="C44" s="168"/>
      <c r="D44" s="77"/>
      <c r="E44" s="162" t="s">
        <v>99</v>
      </c>
      <c r="F44" s="162"/>
      <c r="G44" s="162"/>
      <c r="H44" s="162"/>
      <c r="I44" s="162"/>
      <c r="J44" s="162"/>
      <c r="K44" s="162"/>
      <c r="L44" s="162"/>
      <c r="M44" s="162"/>
      <c r="O44" s="1" t="s">
        <v>100</v>
      </c>
      <c r="Q44" s="41"/>
      <c r="R44" s="23"/>
      <c r="S44" s="162" t="s">
        <v>101</v>
      </c>
      <c r="T44" s="162"/>
      <c r="U44" s="162"/>
      <c r="V44" s="162"/>
      <c r="W44" s="162"/>
    </row>
    <row r="45" spans="1:23" ht="22.5" customHeight="1" x14ac:dyDescent="0.3">
      <c r="A45" s="169" t="s">
        <v>222</v>
      </c>
      <c r="B45" s="170"/>
      <c r="C45" s="170"/>
      <c r="D45" s="77"/>
      <c r="E45" s="18" t="s">
        <v>102</v>
      </c>
      <c r="F45" s="18"/>
      <c r="G45" s="18" t="s">
        <v>103</v>
      </c>
      <c r="H45" s="18"/>
      <c r="I45" s="18" t="s">
        <v>104</v>
      </c>
      <c r="J45" s="18"/>
      <c r="K45" s="18" t="s">
        <v>105</v>
      </c>
      <c r="L45" s="18"/>
      <c r="M45" s="18" t="s">
        <v>102</v>
      </c>
      <c r="N45" s="1"/>
      <c r="O45" s="1" t="s">
        <v>106</v>
      </c>
      <c r="P45" s="1"/>
      <c r="Q45" s="43"/>
      <c r="R45" s="42"/>
      <c r="S45" s="18" t="s">
        <v>102</v>
      </c>
      <c r="T45" s="18"/>
      <c r="U45" s="18" t="s">
        <v>102</v>
      </c>
      <c r="V45" s="18"/>
      <c r="W45" s="18"/>
    </row>
    <row r="46" spans="1:23" ht="14.1" customHeight="1" x14ac:dyDescent="0.2">
      <c r="A46" s="168"/>
      <c r="B46" s="168"/>
      <c r="C46" s="168"/>
      <c r="D46" s="40"/>
      <c r="E46" s="22">
        <v>2018</v>
      </c>
      <c r="F46" s="1"/>
      <c r="G46" s="22">
        <v>2018</v>
      </c>
      <c r="H46" s="1"/>
      <c r="I46" s="22">
        <v>2018</v>
      </c>
      <c r="J46" s="1"/>
      <c r="K46" s="22">
        <v>2017</v>
      </c>
      <c r="L46" s="1"/>
      <c r="M46" s="22">
        <v>2017</v>
      </c>
      <c r="N46" s="1"/>
      <c r="O46" s="10" t="s">
        <v>107</v>
      </c>
      <c r="P46" s="1"/>
      <c r="Q46" s="43"/>
      <c r="R46" s="42"/>
      <c r="S46" s="22">
        <v>2018</v>
      </c>
      <c r="T46" s="1"/>
      <c r="U46" s="22">
        <v>2017</v>
      </c>
      <c r="V46" s="1"/>
      <c r="W46" s="10" t="s">
        <v>108</v>
      </c>
    </row>
    <row r="47" spans="1:23" ht="14.1" customHeight="1" x14ac:dyDescent="0.2">
      <c r="A47" s="48" t="s">
        <v>138</v>
      </c>
      <c r="B47" s="3"/>
      <c r="C47" s="3"/>
      <c r="D47" s="23"/>
      <c r="E47" s="54"/>
      <c r="F47" s="3"/>
      <c r="G47" s="54"/>
      <c r="H47" s="3"/>
      <c r="I47" s="54"/>
      <c r="J47" s="3"/>
      <c r="K47" s="54"/>
      <c r="L47" s="3"/>
      <c r="M47" s="54"/>
      <c r="N47" s="3"/>
      <c r="O47" s="54"/>
      <c r="P47" s="3"/>
      <c r="Q47" s="41"/>
      <c r="R47" s="23"/>
      <c r="S47" s="54"/>
      <c r="T47" s="3"/>
      <c r="U47" s="54"/>
      <c r="V47" s="3"/>
      <c r="W47" s="78"/>
    </row>
    <row r="48" spans="1:23" ht="14.1" customHeight="1" x14ac:dyDescent="0.2">
      <c r="A48" s="49" t="s">
        <v>109</v>
      </c>
      <c r="C48" s="3"/>
      <c r="D48" s="23"/>
      <c r="E48" s="24">
        <v>243105</v>
      </c>
      <c r="F48" s="37"/>
      <c r="G48" s="24">
        <v>260750</v>
      </c>
      <c r="H48" s="37"/>
      <c r="I48" s="24">
        <v>252723</v>
      </c>
      <c r="J48" s="37"/>
      <c r="K48" s="24">
        <v>238993</v>
      </c>
      <c r="L48" s="37"/>
      <c r="M48" s="24">
        <v>225841</v>
      </c>
      <c r="N48" s="37"/>
      <c r="O48" s="24">
        <f>ROUND(E48-M48,0)</f>
        <v>17264</v>
      </c>
      <c r="P48" s="37"/>
      <c r="Q48" s="44"/>
      <c r="R48" s="35"/>
      <c r="S48" s="24">
        <v>756578</v>
      </c>
      <c r="T48" s="37"/>
      <c r="U48" s="24">
        <v>662983</v>
      </c>
      <c r="V48" s="37"/>
      <c r="W48" s="24">
        <f>ROUND(S48-U48,0)</f>
        <v>93595</v>
      </c>
    </row>
    <row r="49" spans="1:24" ht="14.1" customHeight="1" x14ac:dyDescent="0.2">
      <c r="A49" s="49" t="s">
        <v>139</v>
      </c>
      <c r="C49" s="3"/>
      <c r="D49" s="23"/>
      <c r="E49" s="26">
        <v>50174</v>
      </c>
      <c r="F49" s="37"/>
      <c r="G49" s="26">
        <v>49080</v>
      </c>
      <c r="H49" s="37"/>
      <c r="I49" s="26">
        <v>50561</v>
      </c>
      <c r="J49" s="37"/>
      <c r="K49" s="26">
        <v>47998</v>
      </c>
      <c r="L49" s="37"/>
      <c r="M49" s="26">
        <v>51341</v>
      </c>
      <c r="N49" s="37"/>
      <c r="O49" s="26">
        <f>ROUND(E49-M49,0)</f>
        <v>-1167</v>
      </c>
      <c r="P49" s="37"/>
      <c r="Q49" s="44"/>
      <c r="R49" s="35"/>
      <c r="S49" s="26">
        <v>149815</v>
      </c>
      <c r="T49" s="37"/>
      <c r="U49" s="26">
        <v>140514</v>
      </c>
      <c r="V49" s="37"/>
      <c r="W49" s="26">
        <f>ROUND(S49-U49,0)</f>
        <v>9301</v>
      </c>
    </row>
    <row r="50" spans="1:24" ht="14.1" customHeight="1" x14ac:dyDescent="0.2">
      <c r="A50" s="49" t="s">
        <v>224</v>
      </c>
      <c r="C50" s="3"/>
      <c r="D50" s="25"/>
      <c r="E50" s="26">
        <v>1258</v>
      </c>
      <c r="F50" s="37"/>
      <c r="G50" s="26">
        <v>1258</v>
      </c>
      <c r="H50" s="37"/>
      <c r="I50" s="26">
        <v>1142</v>
      </c>
      <c r="J50" s="37"/>
      <c r="K50" s="26">
        <v>1242</v>
      </c>
      <c r="L50" s="37"/>
      <c r="M50" s="26">
        <v>1204</v>
      </c>
      <c r="N50" s="37"/>
      <c r="O50" s="26">
        <f>ROUND(E50-M50,0)</f>
        <v>54</v>
      </c>
      <c r="P50" s="37"/>
      <c r="Q50" s="44"/>
      <c r="R50" s="25"/>
      <c r="S50" s="26">
        <v>3658</v>
      </c>
      <c r="T50" s="37"/>
      <c r="U50" s="26">
        <v>3598</v>
      </c>
      <c r="V50" s="37"/>
      <c r="W50" s="26">
        <f>ROUND(S50-U50,0)</f>
        <v>60</v>
      </c>
    </row>
    <row r="51" spans="1:24" ht="14.1" customHeight="1" x14ac:dyDescent="0.2">
      <c r="A51" s="49" t="s">
        <v>144</v>
      </c>
      <c r="C51" s="3"/>
      <c r="D51" s="25"/>
      <c r="E51" s="51">
        <v>228</v>
      </c>
      <c r="F51" s="37"/>
      <c r="G51" s="51">
        <v>1468</v>
      </c>
      <c r="H51" s="37"/>
      <c r="I51" s="51">
        <v>-257</v>
      </c>
      <c r="J51" s="37"/>
      <c r="K51" s="51">
        <v>-3</v>
      </c>
      <c r="L51" s="37"/>
      <c r="M51" s="51">
        <v>1281</v>
      </c>
      <c r="N51" s="37"/>
      <c r="O51" s="51">
        <f>ROUND(E51-M51,0)</f>
        <v>-1053</v>
      </c>
      <c r="P51" s="37"/>
      <c r="Q51" s="44"/>
      <c r="R51" s="25"/>
      <c r="S51" s="51">
        <v>1439</v>
      </c>
      <c r="T51" s="37"/>
      <c r="U51" s="51">
        <v>1910</v>
      </c>
      <c r="V51" s="37"/>
      <c r="W51" s="51">
        <f>ROUND(S51-U51,0)</f>
        <v>-471</v>
      </c>
    </row>
    <row r="52" spans="1:24" ht="14.1" customHeight="1" x14ac:dyDescent="0.2">
      <c r="A52" s="50" t="s">
        <v>145</v>
      </c>
      <c r="B52" s="21"/>
      <c r="D52" s="25"/>
      <c r="E52" s="53">
        <v>294765</v>
      </c>
      <c r="F52" s="21"/>
      <c r="G52" s="53">
        <f>ROUND(SUM(G48:G51),0)</f>
        <v>312556</v>
      </c>
      <c r="H52" s="21"/>
      <c r="I52" s="53">
        <f>ROUND(SUM(I48:I51),0)</f>
        <v>304169</v>
      </c>
      <c r="J52" s="21"/>
      <c r="K52" s="53">
        <f>ROUND(SUM(K48:K51),0)</f>
        <v>288230</v>
      </c>
      <c r="L52" s="21"/>
      <c r="M52" s="53">
        <f>ROUND(SUM(M48:M51),0)</f>
        <v>279667</v>
      </c>
      <c r="N52" s="37"/>
      <c r="O52" s="53">
        <f>ROUND(E52-M52,0)</f>
        <v>15098</v>
      </c>
      <c r="P52" s="37"/>
      <c r="Q52" s="44"/>
      <c r="R52" s="25"/>
      <c r="S52" s="53">
        <v>911490</v>
      </c>
      <c r="T52" s="37"/>
      <c r="U52" s="53">
        <f>ROUND(SUM(U48:U51),0)</f>
        <v>809005</v>
      </c>
      <c r="V52" s="37"/>
      <c r="W52" s="53">
        <f>ROUND(SUM(W48:W51),0)</f>
        <v>102485</v>
      </c>
    </row>
    <row r="53" spans="1:24" ht="14.1" customHeight="1" x14ac:dyDescent="0.2">
      <c r="A53" s="3"/>
      <c r="B53" s="21"/>
      <c r="C53" s="3"/>
      <c r="D53" s="25"/>
      <c r="E53" s="21"/>
      <c r="F53" s="37"/>
      <c r="G53" s="21"/>
      <c r="H53" s="37"/>
      <c r="I53" s="21"/>
      <c r="J53" s="37"/>
      <c r="K53" s="21"/>
      <c r="L53" s="37"/>
      <c r="M53" s="21"/>
      <c r="N53" s="37"/>
      <c r="O53" s="21"/>
      <c r="P53" s="37"/>
      <c r="Q53" s="44"/>
      <c r="R53" s="25"/>
      <c r="S53" s="21"/>
      <c r="T53" s="37"/>
      <c r="U53" s="21"/>
      <c r="V53" s="37"/>
      <c r="W53" s="21"/>
    </row>
    <row r="54" spans="1:24" ht="14.1" customHeight="1" x14ac:dyDescent="0.2">
      <c r="A54" s="48" t="s">
        <v>146</v>
      </c>
      <c r="B54" s="3"/>
      <c r="C54" s="21"/>
      <c r="D54" s="25"/>
      <c r="E54" s="21"/>
      <c r="F54" s="37"/>
      <c r="G54" s="21"/>
      <c r="H54" s="37"/>
      <c r="I54" s="21"/>
      <c r="J54" s="37"/>
      <c r="K54" s="21"/>
      <c r="L54" s="37"/>
      <c r="M54" s="21"/>
      <c r="N54" s="37"/>
      <c r="O54" s="21"/>
      <c r="P54" s="37"/>
      <c r="Q54" s="44"/>
      <c r="R54" s="25"/>
      <c r="S54" s="21"/>
      <c r="T54" s="37"/>
      <c r="U54" s="21"/>
      <c r="V54" s="37"/>
      <c r="W54" s="21"/>
    </row>
    <row r="55" spans="1:24" ht="14.1" customHeight="1" x14ac:dyDescent="0.2">
      <c r="A55" s="49" t="s">
        <v>147</v>
      </c>
      <c r="B55" s="3"/>
      <c r="D55" s="25"/>
      <c r="E55" s="24">
        <v>210292</v>
      </c>
      <c r="F55" s="37"/>
      <c r="G55" s="24">
        <v>223935</v>
      </c>
      <c r="H55" s="37"/>
      <c r="I55" s="24">
        <v>212825</v>
      </c>
      <c r="J55" s="37"/>
      <c r="K55" s="24">
        <v>191665</v>
      </c>
      <c r="L55" s="37"/>
      <c r="M55" s="24">
        <v>193978</v>
      </c>
      <c r="N55" s="37"/>
      <c r="O55" s="24">
        <f>ROUND(E55-M55,0)</f>
        <v>16314</v>
      </c>
      <c r="P55" s="37"/>
      <c r="Q55" s="44"/>
      <c r="R55" s="25"/>
      <c r="S55" s="24">
        <v>647052</v>
      </c>
      <c r="T55" s="37"/>
      <c r="U55" s="24">
        <v>566227</v>
      </c>
      <c r="V55" s="37"/>
      <c r="W55" s="26">
        <f>ROUND(S55-U55,0)</f>
        <v>80825</v>
      </c>
    </row>
    <row r="56" spans="1:24" ht="14.1" customHeight="1" x14ac:dyDescent="0.2">
      <c r="A56" s="49" t="s">
        <v>148</v>
      </c>
      <c r="B56" s="3"/>
      <c r="D56" s="25"/>
      <c r="E56" s="26">
        <v>6</v>
      </c>
      <c r="F56" s="37"/>
      <c r="G56" s="26">
        <v>21</v>
      </c>
      <c r="H56" s="37"/>
      <c r="I56" s="26">
        <v>5</v>
      </c>
      <c r="J56" s="37"/>
      <c r="K56" s="26">
        <v>5</v>
      </c>
      <c r="L56" s="37"/>
      <c r="M56" s="26">
        <v>6</v>
      </c>
      <c r="N56" s="37"/>
      <c r="O56" s="26">
        <f>ROUND(E56-M56,0)</f>
        <v>0</v>
      </c>
      <c r="P56" s="37"/>
      <c r="Q56" s="44"/>
      <c r="R56" s="25"/>
      <c r="S56" s="26">
        <v>32</v>
      </c>
      <c r="T56" s="37"/>
      <c r="U56" s="26">
        <v>15</v>
      </c>
      <c r="V56" s="37"/>
      <c r="W56" s="26">
        <f>ROUND(S56-U56,0)</f>
        <v>17</v>
      </c>
    </row>
    <row r="57" spans="1:24" ht="14.1" customHeight="1" x14ac:dyDescent="0.2">
      <c r="A57" s="49" t="s">
        <v>149</v>
      </c>
      <c r="B57" s="21"/>
      <c r="D57" s="25"/>
      <c r="E57" s="26">
        <v>56224</v>
      </c>
      <c r="F57" s="37"/>
      <c r="G57" s="26">
        <v>58541</v>
      </c>
      <c r="H57" s="37"/>
      <c r="I57" s="26">
        <v>57032</v>
      </c>
      <c r="J57" s="37"/>
      <c r="K57" s="26">
        <v>48881</v>
      </c>
      <c r="L57" s="37"/>
      <c r="M57" s="26">
        <v>50023</v>
      </c>
      <c r="N57" s="37"/>
      <c r="O57" s="26">
        <f>ROUND(E57-M57,0)</f>
        <v>6201</v>
      </c>
      <c r="P57" s="37"/>
      <c r="Q57" s="44"/>
      <c r="R57" s="25"/>
      <c r="S57" s="26">
        <v>171797</v>
      </c>
      <c r="T57" s="37"/>
      <c r="U57" s="26">
        <v>143302</v>
      </c>
      <c r="V57" s="37"/>
      <c r="W57" s="26">
        <f>ROUND(S57-U57,0)</f>
        <v>28495</v>
      </c>
    </row>
    <row r="58" spans="1:24" ht="14.1" customHeight="1" x14ac:dyDescent="0.2">
      <c r="A58" s="49" t="s">
        <v>150</v>
      </c>
      <c r="B58" s="21"/>
      <c r="D58" s="25"/>
      <c r="E58" s="51">
        <v>8291</v>
      </c>
      <c r="F58" s="37"/>
      <c r="G58" s="51">
        <v>7897</v>
      </c>
      <c r="H58" s="37"/>
      <c r="I58" s="51">
        <v>8750</v>
      </c>
      <c r="J58" s="37"/>
      <c r="K58" s="51">
        <v>9061</v>
      </c>
      <c r="L58" s="37"/>
      <c r="M58" s="51">
        <v>8299</v>
      </c>
      <c r="N58" s="37"/>
      <c r="O58" s="51">
        <f>ROUND(E58-M58,0)</f>
        <v>-8</v>
      </c>
      <c r="P58" s="37"/>
      <c r="Q58" s="44"/>
      <c r="R58" s="25"/>
      <c r="S58" s="51">
        <v>24938</v>
      </c>
      <c r="T58" s="37"/>
      <c r="U58" s="51">
        <v>24146</v>
      </c>
      <c r="V58" s="37"/>
      <c r="W58" s="51">
        <f>ROUND(S58-U58,0)</f>
        <v>792</v>
      </c>
    </row>
    <row r="59" spans="1:24" ht="14.1" customHeight="1" x14ac:dyDescent="0.2">
      <c r="A59" s="50" t="s">
        <v>153</v>
      </c>
      <c r="D59" s="25"/>
      <c r="E59" s="53">
        <v>274813</v>
      </c>
      <c r="F59" s="21"/>
      <c r="G59" s="53">
        <f>ROUND(SUM(G55:G58),0)</f>
        <v>290394</v>
      </c>
      <c r="H59" s="21"/>
      <c r="I59" s="53">
        <f>ROUND(SUM(I55:I58),0)</f>
        <v>278612</v>
      </c>
      <c r="J59" s="21"/>
      <c r="K59" s="53">
        <f>ROUND(SUM(K55:K58),0)</f>
        <v>249612</v>
      </c>
      <c r="L59" s="21"/>
      <c r="M59" s="53">
        <f>ROUND(SUM(M55:M58),0)</f>
        <v>252306</v>
      </c>
      <c r="N59" s="37"/>
      <c r="O59" s="53">
        <f>ROUND(E59-M59,0)</f>
        <v>22507</v>
      </c>
      <c r="P59" s="37"/>
      <c r="Q59" s="44"/>
      <c r="R59" s="25"/>
      <c r="S59" s="53">
        <v>843819</v>
      </c>
      <c r="T59" s="37"/>
      <c r="U59" s="53">
        <f>ROUND(SUM(U55:U58),0)</f>
        <v>733690</v>
      </c>
      <c r="V59" s="37"/>
      <c r="W59" s="53">
        <f>ROUND(SUM(W55:W58),0)</f>
        <v>110129</v>
      </c>
    </row>
    <row r="60" spans="1:24" ht="14.1" customHeight="1" x14ac:dyDescent="0.2">
      <c r="A60" s="3"/>
      <c r="B60" s="21"/>
      <c r="C60" s="3"/>
      <c r="D60" s="25"/>
      <c r="E60" s="21"/>
      <c r="F60" s="37"/>
      <c r="G60" s="21"/>
      <c r="H60" s="37"/>
      <c r="I60" s="21"/>
      <c r="J60" s="37"/>
      <c r="K60" s="21"/>
      <c r="L60" s="37"/>
      <c r="M60" s="21"/>
      <c r="N60" s="37"/>
      <c r="O60" s="21"/>
      <c r="P60" s="37"/>
      <c r="Q60" s="44"/>
      <c r="R60" s="25"/>
      <c r="S60" s="21"/>
      <c r="T60" s="37"/>
      <c r="U60" s="21"/>
      <c r="V60" s="37"/>
      <c r="W60" s="21"/>
    </row>
    <row r="61" spans="1:24" ht="15" customHeight="1" x14ac:dyDescent="0.2">
      <c r="A61" s="52" t="s">
        <v>168</v>
      </c>
      <c r="B61" s="21"/>
      <c r="C61" s="3"/>
      <c r="D61" s="25"/>
      <c r="E61" s="70">
        <v>19952</v>
      </c>
      <c r="F61" s="21"/>
      <c r="G61" s="70">
        <f>ROUND(G52-G59,0)</f>
        <v>22162</v>
      </c>
      <c r="H61" s="21"/>
      <c r="I61" s="70">
        <f>ROUND(I52-I59,0)</f>
        <v>25557</v>
      </c>
      <c r="J61" s="21"/>
      <c r="K61" s="70">
        <f>ROUND(K52-K59,0)</f>
        <v>38618</v>
      </c>
      <c r="L61" s="21"/>
      <c r="M61" s="70">
        <f>ROUND(M52-M59,0)</f>
        <v>27361</v>
      </c>
      <c r="N61" s="37"/>
      <c r="O61" s="70">
        <f>ROUND(O52-O59,0)</f>
        <v>-7409</v>
      </c>
      <c r="P61" s="37"/>
      <c r="Q61" s="44"/>
      <c r="R61" s="25"/>
      <c r="S61" s="70">
        <v>67671</v>
      </c>
      <c r="T61" s="37"/>
      <c r="U61" s="70">
        <f>ROUND(U52-U59,0)</f>
        <v>75315</v>
      </c>
      <c r="V61" s="37"/>
      <c r="W61" s="70">
        <f>ROUND(W52-W59,0)</f>
        <v>-7644</v>
      </c>
    </row>
    <row r="62" spans="1:24" ht="14.1" customHeight="1" x14ac:dyDescent="0.2">
      <c r="A62" s="3"/>
      <c r="B62" s="21"/>
      <c r="C62" s="3"/>
      <c r="D62" s="25"/>
      <c r="E62" s="73"/>
      <c r="F62" s="37"/>
      <c r="G62" s="73"/>
      <c r="H62" s="37"/>
      <c r="I62" s="73"/>
      <c r="J62" s="37"/>
      <c r="K62" s="73"/>
      <c r="L62" s="37"/>
      <c r="M62" s="73"/>
      <c r="N62" s="37"/>
      <c r="O62" s="73"/>
      <c r="P62" s="37"/>
      <c r="Q62" s="44"/>
      <c r="R62" s="25"/>
      <c r="S62" s="73"/>
      <c r="T62" s="37"/>
      <c r="U62" s="73"/>
      <c r="V62" s="37"/>
      <c r="W62" s="79"/>
    </row>
    <row r="63" spans="1:24" ht="14.1" customHeight="1" x14ac:dyDescent="0.2">
      <c r="A63" s="48" t="s">
        <v>217</v>
      </c>
      <c r="B63" s="85"/>
      <c r="C63" s="21"/>
      <c r="D63" s="25"/>
      <c r="F63" s="37"/>
      <c r="G63" s="21"/>
      <c r="H63" s="37"/>
      <c r="I63" s="21"/>
      <c r="J63" s="37"/>
      <c r="K63" s="21"/>
      <c r="L63" s="37"/>
      <c r="M63" s="21"/>
      <c r="N63" s="37"/>
      <c r="O63" s="21"/>
      <c r="P63" s="37"/>
      <c r="Q63" s="44"/>
      <c r="R63" s="25"/>
      <c r="T63" s="37"/>
      <c r="U63" s="21"/>
      <c r="V63" s="37"/>
      <c r="W63" s="3"/>
    </row>
    <row r="64" spans="1:24" ht="14.1" customHeight="1" x14ac:dyDescent="0.2">
      <c r="A64" s="49" t="s">
        <v>248</v>
      </c>
      <c r="B64" s="3"/>
      <c r="C64" s="3"/>
      <c r="D64" s="25"/>
      <c r="E64" s="27">
        <v>0.27200000000000002</v>
      </c>
      <c r="F64" s="37"/>
      <c r="G64" s="27">
        <v>0.26300000000000001</v>
      </c>
      <c r="H64" s="37"/>
      <c r="I64" s="27">
        <v>0.27</v>
      </c>
      <c r="J64" s="37"/>
      <c r="K64" s="27">
        <v>0.246</v>
      </c>
      <c r="L64" s="37"/>
      <c r="M64" s="27">
        <v>0.22800000000000001</v>
      </c>
      <c r="N64" s="37"/>
      <c r="O64" s="27">
        <f t="shared" ref="O64:O69" si="2">ROUND(E64-M64,3)</f>
        <v>4.3999999999999997E-2</v>
      </c>
      <c r="P64" s="37"/>
      <c r="Q64" s="76"/>
      <c r="R64" s="35"/>
      <c r="S64" s="27">
        <v>0.26800000000000002</v>
      </c>
      <c r="T64" s="37"/>
      <c r="U64" s="27">
        <v>0.25800000000000001</v>
      </c>
      <c r="V64" s="37"/>
      <c r="W64" s="27">
        <f t="shared" ref="W64:W69" si="3">ROUND(S64-U64,3)</f>
        <v>0.01</v>
      </c>
      <c r="X64" s="3"/>
    </row>
    <row r="65" spans="1:24" ht="14.1" customHeight="1" x14ac:dyDescent="0.2">
      <c r="A65" s="49" t="s">
        <v>249</v>
      </c>
      <c r="B65" s="3"/>
      <c r="C65" s="3"/>
      <c r="D65" s="25"/>
      <c r="E65" s="27">
        <v>0.94699999999999995</v>
      </c>
      <c r="F65" s="37"/>
      <c r="G65" s="27">
        <v>0.94399999999999995</v>
      </c>
      <c r="H65" s="37"/>
      <c r="I65" s="27">
        <v>0.92200000000000004</v>
      </c>
      <c r="J65" s="37"/>
      <c r="K65" s="27">
        <v>0.90600000000000003</v>
      </c>
      <c r="L65" s="37"/>
      <c r="M65" s="27">
        <v>0.99199999999999999</v>
      </c>
      <c r="N65" s="37"/>
      <c r="O65" s="27">
        <f t="shared" si="2"/>
        <v>-4.4999999999999998E-2</v>
      </c>
      <c r="P65" s="37"/>
      <c r="Q65" s="76"/>
      <c r="R65" s="35"/>
      <c r="S65" s="27">
        <v>0.93799999999999994</v>
      </c>
      <c r="T65" s="37"/>
      <c r="U65" s="27">
        <v>0.97599999999999998</v>
      </c>
      <c r="V65" s="37"/>
      <c r="W65" s="27">
        <f t="shared" si="3"/>
        <v>-3.7999999999999999E-2</v>
      </c>
      <c r="X65" s="3"/>
    </row>
    <row r="66" spans="1:24" ht="26.65" customHeight="1" x14ac:dyDescent="0.2">
      <c r="A66" s="49" t="s">
        <v>250</v>
      </c>
      <c r="B66" s="3"/>
      <c r="C66" s="3"/>
      <c r="D66" s="25"/>
      <c r="E66" s="27">
        <v>0.71699999999999997</v>
      </c>
      <c r="F66" s="37"/>
      <c r="G66" s="27">
        <v>0.72299999999999998</v>
      </c>
      <c r="H66" s="37"/>
      <c r="I66" s="27">
        <v>0.70199999999999996</v>
      </c>
      <c r="J66" s="37"/>
      <c r="K66" s="27">
        <v>0.66800000000000004</v>
      </c>
      <c r="L66" s="37"/>
      <c r="M66" s="27">
        <v>0.7</v>
      </c>
      <c r="N66" s="37"/>
      <c r="O66" s="27">
        <f t="shared" si="2"/>
        <v>1.7000000000000001E-2</v>
      </c>
      <c r="P66" s="37"/>
      <c r="Q66" s="76"/>
      <c r="R66" s="35"/>
      <c r="S66" s="27">
        <v>0.71399999999999997</v>
      </c>
      <c r="T66" s="37"/>
      <c r="U66" s="27">
        <v>0.70499999999999996</v>
      </c>
      <c r="V66" s="37"/>
      <c r="W66" s="27">
        <f t="shared" si="3"/>
        <v>8.9999999999999993E-3</v>
      </c>
      <c r="X66" s="3"/>
    </row>
    <row r="67" spans="1:24" ht="26.65" customHeight="1" x14ac:dyDescent="0.2">
      <c r="A67" s="49" t="s">
        <v>251</v>
      </c>
      <c r="B67" s="3"/>
      <c r="C67" s="3"/>
      <c r="D67" s="25"/>
      <c r="E67" s="27">
        <v>0.64200000000000002</v>
      </c>
      <c r="F67" s="37"/>
      <c r="G67" s="27">
        <v>0.66500000000000004</v>
      </c>
      <c r="H67" s="37"/>
      <c r="I67" s="27">
        <v>0.65200000000000002</v>
      </c>
      <c r="J67" s="37"/>
      <c r="K67" s="27">
        <v>0.69199999999999995</v>
      </c>
      <c r="L67" s="37"/>
      <c r="M67" s="27">
        <v>0.66700000000000004</v>
      </c>
      <c r="N67" s="37"/>
      <c r="O67" s="27">
        <f t="shared" si="2"/>
        <v>-2.5000000000000001E-2</v>
      </c>
      <c r="P67" s="37"/>
      <c r="Q67" s="76"/>
      <c r="R67" s="35"/>
      <c r="S67" s="27">
        <v>0.65400000000000003</v>
      </c>
      <c r="T67" s="37"/>
      <c r="U67" s="27">
        <v>0.66</v>
      </c>
      <c r="V67" s="37"/>
      <c r="W67" s="27">
        <f t="shared" si="3"/>
        <v>-6.0000000000000001E-3</v>
      </c>
      <c r="X67" s="3"/>
    </row>
    <row r="68" spans="1:24" ht="26.65" customHeight="1" x14ac:dyDescent="0.2">
      <c r="A68" s="49" t="s">
        <v>252</v>
      </c>
      <c r="B68" s="1"/>
      <c r="C68" s="3"/>
      <c r="D68" s="25"/>
      <c r="E68" s="27">
        <v>0.17399999999999999</v>
      </c>
      <c r="F68" s="37"/>
      <c r="G68" s="27">
        <v>0.16200000000000001</v>
      </c>
      <c r="H68" s="37"/>
      <c r="I68" s="27">
        <v>0.16600000000000001</v>
      </c>
      <c r="J68" s="37"/>
      <c r="K68" s="27">
        <v>0.113</v>
      </c>
      <c r="L68" s="37"/>
      <c r="M68" s="27">
        <v>0.127</v>
      </c>
      <c r="N68" s="37"/>
      <c r="O68" s="27">
        <f t="shared" si="2"/>
        <v>4.7E-2</v>
      </c>
      <c r="P68" s="37"/>
      <c r="Q68" s="76"/>
      <c r="R68" s="35"/>
      <c r="S68" s="27">
        <v>0.16700000000000001</v>
      </c>
      <c r="T68" s="37"/>
      <c r="U68" s="27">
        <v>0.126</v>
      </c>
      <c r="V68" s="37"/>
      <c r="W68" s="27">
        <f t="shared" si="3"/>
        <v>4.1000000000000002E-2</v>
      </c>
      <c r="X68" s="3"/>
    </row>
    <row r="69" spans="1:24" ht="14.1" customHeight="1" x14ac:dyDescent="0.2">
      <c r="A69" s="49" t="s">
        <v>150</v>
      </c>
      <c r="B69" s="1"/>
      <c r="C69" s="3"/>
      <c r="D69" s="25"/>
      <c r="E69" s="27">
        <v>3.4000000000000002E-2</v>
      </c>
      <c r="F69" s="37"/>
      <c r="G69" s="27">
        <v>0.03</v>
      </c>
      <c r="H69" s="37"/>
      <c r="I69" s="27">
        <v>3.5000000000000003E-2</v>
      </c>
      <c r="J69" s="37"/>
      <c r="K69" s="27">
        <v>3.7999999999999999E-2</v>
      </c>
      <c r="L69" s="37"/>
      <c r="M69" s="27">
        <v>3.6999999999999998E-2</v>
      </c>
      <c r="N69" s="37"/>
      <c r="O69" s="27">
        <f t="shared" si="2"/>
        <v>-3.0000000000000001E-3</v>
      </c>
      <c r="P69" s="37"/>
      <c r="Q69" s="76"/>
      <c r="R69" s="35"/>
      <c r="S69" s="27">
        <v>3.3000000000000002E-2</v>
      </c>
      <c r="T69" s="37"/>
      <c r="U69" s="27">
        <v>3.5999999999999997E-2</v>
      </c>
      <c r="V69" s="37"/>
      <c r="W69" s="27">
        <f t="shared" si="3"/>
        <v>-3.0000000000000001E-3</v>
      </c>
      <c r="X69" s="3"/>
    </row>
    <row r="70" spans="1:24" ht="14.1" customHeight="1" x14ac:dyDescent="0.2">
      <c r="A70" s="39"/>
      <c r="B70" s="1"/>
      <c r="C70" s="21"/>
      <c r="D70" s="25"/>
      <c r="E70" s="21"/>
      <c r="F70" s="37"/>
      <c r="G70" s="21"/>
      <c r="H70" s="37"/>
      <c r="I70" s="21"/>
      <c r="J70" s="37"/>
      <c r="K70" s="21"/>
      <c r="L70" s="37"/>
      <c r="M70" s="21"/>
      <c r="N70" s="37"/>
      <c r="O70" s="21"/>
      <c r="P70" s="37"/>
      <c r="Q70" s="76"/>
      <c r="R70" s="25"/>
      <c r="S70" s="21"/>
      <c r="T70" s="37"/>
      <c r="U70" s="21"/>
      <c r="V70" s="37"/>
      <c r="W70" s="21"/>
      <c r="X70" s="3"/>
    </row>
    <row r="71" spans="1:24" ht="14.1" customHeight="1" x14ac:dyDescent="0.2">
      <c r="A71" s="48" t="s">
        <v>218</v>
      </c>
      <c r="B71" s="3"/>
      <c r="C71" s="3"/>
      <c r="D71" s="25"/>
      <c r="F71" s="37"/>
      <c r="G71" s="21"/>
      <c r="H71" s="37"/>
      <c r="I71" s="21"/>
      <c r="J71" s="37"/>
      <c r="K71" s="21"/>
      <c r="L71" s="37"/>
      <c r="M71" s="21"/>
      <c r="N71" s="37"/>
      <c r="O71" s="21"/>
      <c r="P71" s="37"/>
      <c r="Q71" s="76"/>
      <c r="R71" s="25"/>
      <c r="T71" s="37"/>
      <c r="U71" s="21"/>
      <c r="V71" s="37"/>
      <c r="W71" s="3"/>
      <c r="X71" s="3"/>
    </row>
    <row r="72" spans="1:24" ht="14.1" customHeight="1" x14ac:dyDescent="0.2">
      <c r="A72" s="49" t="s">
        <v>109</v>
      </c>
      <c r="B72" s="3"/>
      <c r="C72" s="3"/>
      <c r="D72" s="25"/>
      <c r="E72" s="24">
        <v>-10468</v>
      </c>
      <c r="F72" s="37"/>
      <c r="G72" s="24">
        <v>10222</v>
      </c>
      <c r="H72" s="37"/>
      <c r="I72" s="24">
        <v>10846</v>
      </c>
      <c r="J72" s="37"/>
      <c r="K72" s="24">
        <v>11467</v>
      </c>
      <c r="L72" s="37"/>
      <c r="M72" s="24">
        <v>8992</v>
      </c>
      <c r="N72" s="37"/>
      <c r="O72" s="24">
        <f>ROUND(E72-M72,0)</f>
        <v>-19460</v>
      </c>
      <c r="P72" s="37"/>
      <c r="Q72" s="76"/>
      <c r="R72" s="25"/>
      <c r="S72" s="24">
        <v>10600</v>
      </c>
      <c r="T72" s="37"/>
      <c r="U72" s="24">
        <v>7003</v>
      </c>
      <c r="V72" s="37"/>
      <c r="W72" s="24">
        <f>ROUND(S72-U72,0)</f>
        <v>3597</v>
      </c>
      <c r="X72" s="3"/>
    </row>
    <row r="73" spans="1:24" ht="14.1" customHeight="1" x14ac:dyDescent="0.2">
      <c r="A73" s="49" t="s">
        <v>174</v>
      </c>
      <c r="B73" s="3"/>
      <c r="C73" s="3"/>
      <c r="D73" s="25"/>
      <c r="E73" s="24">
        <v>-1022</v>
      </c>
      <c r="F73" s="37"/>
      <c r="G73" s="24">
        <v>600</v>
      </c>
      <c r="H73" s="37"/>
      <c r="I73" s="24">
        <v>1512</v>
      </c>
      <c r="J73" s="37"/>
      <c r="K73" s="24">
        <v>1820</v>
      </c>
      <c r="L73" s="37"/>
      <c r="M73" s="24">
        <v>1433</v>
      </c>
      <c r="N73" s="37"/>
      <c r="O73" s="24">
        <f>ROUND(E73-M73,0)</f>
        <v>-2455</v>
      </c>
      <c r="P73" s="37"/>
      <c r="Q73" s="76"/>
      <c r="R73" s="25"/>
      <c r="S73" s="24">
        <v>1090</v>
      </c>
      <c r="T73" s="37"/>
      <c r="U73" s="24">
        <v>1331</v>
      </c>
      <c r="V73" s="37"/>
      <c r="W73" s="24">
        <f>ROUND(S73-U73,0)</f>
        <v>-241</v>
      </c>
      <c r="X73" s="3"/>
    </row>
    <row r="74" spans="1:24" ht="14.1" customHeight="1" x14ac:dyDescent="0.2">
      <c r="A74" s="3"/>
      <c r="B74" s="3"/>
      <c r="C74" s="3"/>
      <c r="D74" s="25"/>
      <c r="E74" s="37"/>
      <c r="F74" s="37"/>
      <c r="G74" s="37"/>
      <c r="H74" s="37"/>
      <c r="I74" s="37"/>
      <c r="J74" s="37"/>
      <c r="K74" s="37"/>
      <c r="L74" s="37"/>
      <c r="M74" s="37"/>
      <c r="N74" s="37"/>
      <c r="O74" s="37"/>
      <c r="P74" s="37"/>
      <c r="Q74" s="76"/>
      <c r="R74" s="25"/>
      <c r="S74" s="37"/>
      <c r="T74" s="37"/>
      <c r="U74" s="37"/>
      <c r="V74" s="37"/>
      <c r="W74" s="21"/>
      <c r="X74" s="3"/>
    </row>
    <row r="75" spans="1:24" ht="14.1" customHeight="1" x14ac:dyDescent="0.2">
      <c r="A75" s="21"/>
      <c r="B75" s="3"/>
      <c r="C75" s="3"/>
      <c r="D75" s="25"/>
      <c r="E75" s="37"/>
      <c r="F75" s="37"/>
      <c r="G75" s="37"/>
      <c r="H75" s="37"/>
      <c r="I75" s="37"/>
      <c r="J75" s="37"/>
      <c r="K75" s="37"/>
      <c r="L75" s="37"/>
      <c r="M75" s="37"/>
      <c r="N75" s="37"/>
      <c r="O75" s="37"/>
      <c r="P75" s="37"/>
      <c r="Q75" s="76"/>
      <c r="R75" s="25"/>
      <c r="S75" s="37"/>
      <c r="T75" s="37"/>
      <c r="U75" s="37"/>
      <c r="V75" s="37"/>
      <c r="W75" s="21"/>
      <c r="X75" s="3"/>
    </row>
    <row r="76" spans="1:24" ht="14.1" customHeight="1" x14ac:dyDescent="0.2">
      <c r="A76" s="48" t="s">
        <v>253</v>
      </c>
      <c r="B76" s="21"/>
      <c r="C76" s="28"/>
      <c r="D76" s="25"/>
      <c r="E76" s="24">
        <v>29521</v>
      </c>
      <c r="F76" s="37"/>
      <c r="G76" s="24">
        <v>32453</v>
      </c>
      <c r="H76" s="37"/>
      <c r="I76" s="24">
        <v>31093</v>
      </c>
      <c r="J76" s="37"/>
      <c r="K76" s="24">
        <v>37819</v>
      </c>
      <c r="L76" s="37"/>
      <c r="M76" s="24">
        <v>39445</v>
      </c>
      <c r="N76" s="37"/>
      <c r="O76" s="24">
        <f>ROUND(E76-M76,0)</f>
        <v>-9924</v>
      </c>
      <c r="P76" s="37"/>
      <c r="Q76" s="76"/>
      <c r="R76" s="25"/>
      <c r="S76" s="24">
        <v>93067</v>
      </c>
      <c r="T76" s="37"/>
      <c r="U76" s="24">
        <v>112308</v>
      </c>
      <c r="V76" s="37"/>
      <c r="W76" s="24">
        <f>ROUND(S76-U76,0)</f>
        <v>-19241</v>
      </c>
      <c r="X76" s="3"/>
    </row>
    <row r="77" spans="1:24" ht="14.1" customHeight="1" x14ac:dyDescent="0.2">
      <c r="A77" s="3"/>
      <c r="B77" s="160"/>
      <c r="C77" s="155"/>
      <c r="D77" s="25"/>
      <c r="E77" s="3"/>
      <c r="F77" s="3"/>
      <c r="G77" s="3"/>
      <c r="H77" s="3"/>
      <c r="I77" s="3"/>
      <c r="J77" s="3"/>
      <c r="K77" s="3"/>
      <c r="L77" s="3"/>
      <c r="M77" s="3"/>
      <c r="N77" s="3"/>
      <c r="O77" s="3"/>
      <c r="P77" s="3"/>
      <c r="Q77" s="3"/>
      <c r="R77" s="25"/>
      <c r="S77" s="3"/>
      <c r="T77" s="3"/>
      <c r="U77" s="3"/>
      <c r="V77" s="3"/>
      <c r="W77" s="3"/>
      <c r="X77" s="3"/>
    </row>
    <row r="78" spans="1:24" ht="14.1" customHeight="1" x14ac:dyDescent="0.2">
      <c r="A78" s="163" t="s">
        <v>220</v>
      </c>
      <c r="B78" s="164"/>
      <c r="C78" s="164"/>
      <c r="D78" s="163"/>
      <c r="E78" s="164"/>
      <c r="F78" s="164"/>
      <c r="G78" s="164"/>
      <c r="H78" s="164"/>
      <c r="I78" s="164"/>
      <c r="J78" s="164"/>
      <c r="K78" s="164"/>
      <c r="L78" s="164"/>
      <c r="M78" s="164"/>
      <c r="N78" s="164"/>
      <c r="O78" s="164"/>
      <c r="P78" s="3"/>
      <c r="Q78" s="3"/>
      <c r="T78" s="3"/>
      <c r="U78" s="3"/>
      <c r="V78" s="3"/>
      <c r="W78" s="3"/>
    </row>
    <row r="79" spans="1:24" ht="14.1" customHeight="1" x14ac:dyDescent="0.2">
      <c r="A79" s="166" t="s">
        <v>254</v>
      </c>
      <c r="B79" s="166"/>
      <c r="C79" s="166"/>
      <c r="D79" s="166"/>
      <c r="E79" s="166"/>
      <c r="F79" s="166"/>
      <c r="G79" s="166"/>
      <c r="H79" s="166"/>
      <c r="I79" s="166"/>
      <c r="J79" s="166"/>
      <c r="K79" s="166"/>
      <c r="L79" s="166"/>
      <c r="M79" s="166"/>
      <c r="N79" s="166"/>
      <c r="O79" s="166"/>
      <c r="P79" s="166"/>
      <c r="Q79" s="166"/>
      <c r="S79" s="3"/>
      <c r="T79" s="3"/>
      <c r="U79" s="3"/>
      <c r="V79" s="3"/>
      <c r="W79" s="3"/>
    </row>
    <row r="80" spans="1:24" ht="14.1" customHeight="1" x14ac:dyDescent="0.2">
      <c r="A80" s="58" t="s">
        <v>255</v>
      </c>
      <c r="B80" s="3"/>
      <c r="C80" s="3"/>
      <c r="D80" s="25"/>
      <c r="F80" s="3"/>
      <c r="G80" s="21"/>
      <c r="H80" s="3"/>
      <c r="I80" s="21"/>
      <c r="J80" s="3"/>
      <c r="K80" s="21"/>
      <c r="L80" s="3"/>
      <c r="M80" s="21"/>
      <c r="N80" s="3"/>
      <c r="O80" s="21"/>
      <c r="P80" s="3"/>
      <c r="Q80" s="3"/>
      <c r="T80" s="3"/>
      <c r="U80" s="21"/>
      <c r="V80" s="3"/>
      <c r="W80" s="21"/>
    </row>
    <row r="81" spans="1:23" ht="14.1" customHeight="1" x14ac:dyDescent="0.2">
      <c r="A81" s="3"/>
      <c r="B81" s="3"/>
      <c r="C81" s="3"/>
      <c r="F81" s="3"/>
      <c r="G81" s="3"/>
      <c r="H81" s="3"/>
      <c r="I81" s="3"/>
      <c r="J81" s="3"/>
      <c r="K81" s="3"/>
      <c r="L81" s="3"/>
      <c r="M81" s="3"/>
      <c r="N81" s="3"/>
      <c r="O81" s="3"/>
      <c r="P81" s="3"/>
      <c r="Q81" s="3"/>
      <c r="T81" s="3"/>
      <c r="U81" s="3"/>
      <c r="V81" s="3"/>
      <c r="W81" s="3"/>
    </row>
  </sheetData>
  <mergeCells count="17">
    <mergeCell ref="A8:C8"/>
    <mergeCell ref="A7:C7"/>
    <mergeCell ref="A3:W3"/>
    <mergeCell ref="A2:W2"/>
    <mergeCell ref="A1:W1"/>
    <mergeCell ref="E6:M6"/>
    <mergeCell ref="S6:W6"/>
    <mergeCell ref="S44:W44"/>
    <mergeCell ref="E44:M44"/>
    <mergeCell ref="A42:Q42"/>
    <mergeCell ref="A44:C44"/>
    <mergeCell ref="A41:O41"/>
    <mergeCell ref="A46:C46"/>
    <mergeCell ref="A45:C45"/>
    <mergeCell ref="B77:C77"/>
    <mergeCell ref="A78:O78"/>
    <mergeCell ref="A79:Q79"/>
  </mergeCells>
  <pageMargins left="0.75" right="0.75" top="1" bottom="1" header="0.5" footer="0.5"/>
  <pageSetup scale="59" fitToHeight="2" orientation="landscape" r:id="rId1"/>
  <headerFooter>
    <oddFooter>&amp;L&amp;A</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
  <sheetViews>
    <sheetView showGridLines="0" showRuler="0" zoomScaleNormal="100" workbookViewId="0">
      <selection sqref="A1:W1"/>
    </sheetView>
  </sheetViews>
  <sheetFormatPr defaultColWidth="13.7109375" defaultRowHeight="12.75" x14ac:dyDescent="0.2"/>
  <cols>
    <col min="1" max="1" width="56" customWidth="1"/>
    <col min="2" max="2" width="2.7109375" customWidth="1"/>
    <col min="3" max="3" width="2.85546875" customWidth="1"/>
    <col min="4" max="4" width="2" customWidth="1"/>
    <col min="5" max="5" width="11.7109375" customWidth="1"/>
    <col min="6" max="6" width="2" customWidth="1"/>
    <col min="7" max="7" width="11.7109375" customWidth="1"/>
    <col min="8" max="8" width="2" customWidth="1"/>
    <col min="9" max="9" width="11.7109375" customWidth="1"/>
    <col min="10" max="10" width="2" customWidth="1"/>
    <col min="11" max="11" width="11.7109375" customWidth="1"/>
    <col min="12" max="12" width="2" customWidth="1"/>
    <col min="13" max="13" width="11.7109375" customWidth="1"/>
    <col min="14" max="14" width="2" customWidth="1"/>
    <col min="15" max="15" width="12.7109375" customWidth="1"/>
    <col min="16" max="16" width="2" customWidth="1"/>
    <col min="17" max="17" width="1.140625" customWidth="1"/>
    <col min="18" max="18" width="2" customWidth="1"/>
    <col min="19" max="19" width="14" customWidth="1"/>
    <col min="20" max="20" width="2" customWidth="1"/>
    <col min="21" max="21" width="14" customWidth="1"/>
    <col min="22" max="22" width="2" customWidth="1"/>
    <col min="23" max="23" width="12.42578125" customWidth="1"/>
    <col min="24" max="24" width="9.28515625" customWidth="1"/>
  </cols>
  <sheetData>
    <row r="1" spans="1:23" ht="14.1" customHeight="1" x14ac:dyDescent="0.2">
      <c r="A1" s="156" t="s">
        <v>37</v>
      </c>
      <c r="B1" s="156"/>
      <c r="C1" s="156"/>
      <c r="D1" s="156"/>
      <c r="E1" s="156"/>
      <c r="F1" s="156"/>
      <c r="G1" s="156"/>
      <c r="H1" s="156"/>
      <c r="I1" s="156"/>
      <c r="J1" s="156"/>
      <c r="K1" s="156"/>
      <c r="L1" s="156"/>
      <c r="M1" s="156"/>
      <c r="N1" s="156"/>
      <c r="O1" s="156"/>
      <c r="P1" s="156"/>
      <c r="Q1" s="156"/>
      <c r="R1" s="156"/>
      <c r="S1" s="156"/>
      <c r="T1" s="156"/>
      <c r="U1" s="156"/>
      <c r="V1" s="156"/>
      <c r="W1" s="156"/>
    </row>
    <row r="2" spans="1:23" ht="14.1" customHeight="1" x14ac:dyDescent="0.2">
      <c r="A2" s="156" t="s">
        <v>256</v>
      </c>
      <c r="B2" s="156"/>
      <c r="C2" s="156"/>
      <c r="D2" s="156"/>
      <c r="E2" s="156"/>
      <c r="F2" s="156"/>
      <c r="G2" s="156"/>
      <c r="H2" s="156"/>
      <c r="I2" s="156"/>
      <c r="J2" s="156"/>
      <c r="K2" s="156"/>
      <c r="L2" s="156"/>
      <c r="M2" s="156"/>
      <c r="N2" s="156"/>
      <c r="O2" s="156"/>
      <c r="P2" s="156"/>
      <c r="Q2" s="156"/>
      <c r="R2" s="156"/>
      <c r="S2" s="156"/>
      <c r="T2" s="156"/>
      <c r="U2" s="156"/>
      <c r="V2" s="156"/>
      <c r="W2" s="156"/>
    </row>
    <row r="3" spans="1:23" ht="14.1" customHeight="1" x14ac:dyDescent="0.2">
      <c r="A3" s="160" t="s">
        <v>137</v>
      </c>
      <c r="B3" s="161"/>
      <c r="C3" s="161"/>
      <c r="D3" s="161"/>
      <c r="E3" s="161"/>
      <c r="F3" s="161"/>
      <c r="G3" s="161"/>
      <c r="H3" s="161"/>
      <c r="I3" s="161"/>
      <c r="J3" s="161"/>
      <c r="K3" s="161"/>
      <c r="L3" s="161"/>
      <c r="M3" s="161"/>
      <c r="N3" s="161"/>
      <c r="O3" s="161"/>
      <c r="P3" s="161"/>
      <c r="Q3" s="161"/>
      <c r="R3" s="161"/>
      <c r="S3" s="161"/>
      <c r="T3" s="161"/>
      <c r="U3" s="161"/>
      <c r="V3" s="161"/>
      <c r="W3" s="161"/>
    </row>
    <row r="4" spans="1:23" ht="14.1" customHeight="1" x14ac:dyDescent="0.2">
      <c r="A4" s="1"/>
      <c r="B4" s="1"/>
      <c r="C4" s="1"/>
      <c r="D4" s="42"/>
      <c r="E4" s="1"/>
      <c r="F4" s="1"/>
      <c r="G4" s="1"/>
      <c r="H4" s="1"/>
      <c r="I4" s="1"/>
      <c r="J4" s="1"/>
      <c r="K4" s="1"/>
      <c r="L4" s="1"/>
      <c r="M4" s="1"/>
      <c r="N4" s="1"/>
      <c r="O4" s="1"/>
      <c r="P4" s="1"/>
      <c r="Q4" s="1"/>
      <c r="R4" s="42"/>
      <c r="S4" s="1"/>
      <c r="T4" s="1"/>
      <c r="U4" s="1"/>
      <c r="V4" s="1"/>
      <c r="W4" s="1"/>
    </row>
    <row r="5" spans="1:23" ht="14.1" customHeight="1" x14ac:dyDescent="0.2">
      <c r="A5" s="3"/>
      <c r="B5" s="3"/>
      <c r="C5" s="3"/>
      <c r="F5" s="3"/>
      <c r="G5" s="3"/>
      <c r="H5" s="3"/>
      <c r="I5" s="3"/>
      <c r="J5" s="3"/>
      <c r="K5" s="3"/>
      <c r="L5" s="3"/>
      <c r="M5" s="3"/>
      <c r="N5" s="3"/>
      <c r="O5" s="3"/>
      <c r="P5" s="3"/>
      <c r="Q5" s="3"/>
      <c r="T5" s="3"/>
      <c r="U5" s="3"/>
      <c r="V5" s="3"/>
      <c r="W5" s="3"/>
    </row>
    <row r="6" spans="1:23" ht="14.1" customHeight="1" x14ac:dyDescent="0.2">
      <c r="A6" s="3"/>
      <c r="B6" s="3"/>
      <c r="C6" s="3"/>
      <c r="E6" s="162" t="s">
        <v>99</v>
      </c>
      <c r="F6" s="162"/>
      <c r="G6" s="162"/>
      <c r="H6" s="162"/>
      <c r="I6" s="162"/>
      <c r="J6" s="162"/>
      <c r="K6" s="162"/>
      <c r="L6" s="162"/>
      <c r="M6" s="162"/>
      <c r="N6" s="3"/>
      <c r="O6" s="1" t="s">
        <v>100</v>
      </c>
      <c r="P6" s="3"/>
      <c r="Q6" s="41"/>
      <c r="R6" s="23"/>
      <c r="S6" s="162" t="s">
        <v>101</v>
      </c>
      <c r="T6" s="162"/>
      <c r="U6" s="162"/>
      <c r="V6" s="162"/>
      <c r="W6" s="162"/>
    </row>
    <row r="7" spans="1:23" ht="22.5" customHeight="1" x14ac:dyDescent="0.3">
      <c r="A7" s="169" t="s">
        <v>216</v>
      </c>
      <c r="B7" s="170"/>
      <c r="C7" s="170"/>
      <c r="D7" s="42"/>
      <c r="E7" s="18" t="s">
        <v>102</v>
      </c>
      <c r="F7" s="18"/>
      <c r="G7" s="18" t="s">
        <v>103</v>
      </c>
      <c r="H7" s="18"/>
      <c r="I7" s="18" t="s">
        <v>104</v>
      </c>
      <c r="J7" s="18"/>
      <c r="K7" s="18" t="s">
        <v>105</v>
      </c>
      <c r="L7" s="18"/>
      <c r="M7" s="18" t="s">
        <v>102</v>
      </c>
      <c r="N7" s="1"/>
      <c r="O7" s="1" t="s">
        <v>106</v>
      </c>
      <c r="P7" s="1"/>
      <c r="Q7" s="43"/>
      <c r="R7" s="42"/>
      <c r="S7" s="18" t="s">
        <v>102</v>
      </c>
      <c r="T7" s="18"/>
      <c r="U7" s="18" t="s">
        <v>102</v>
      </c>
      <c r="V7" s="18"/>
      <c r="W7" s="18"/>
    </row>
    <row r="8" spans="1:23" ht="14.1" customHeight="1" x14ac:dyDescent="0.2">
      <c r="A8" s="168"/>
      <c r="B8" s="168"/>
      <c r="C8" s="168"/>
      <c r="D8" s="42"/>
      <c r="E8" s="22">
        <v>2018</v>
      </c>
      <c r="F8" s="1"/>
      <c r="G8" s="22">
        <v>2018</v>
      </c>
      <c r="H8" s="1"/>
      <c r="I8" s="22">
        <v>2018</v>
      </c>
      <c r="J8" s="1"/>
      <c r="K8" s="22">
        <v>2017</v>
      </c>
      <c r="L8" s="1"/>
      <c r="M8" s="22">
        <v>2017</v>
      </c>
      <c r="N8" s="1"/>
      <c r="O8" s="10" t="s">
        <v>107</v>
      </c>
      <c r="P8" s="1"/>
      <c r="Q8" s="43"/>
      <c r="R8" s="42"/>
      <c r="S8" s="22">
        <v>2018</v>
      </c>
      <c r="T8" s="1"/>
      <c r="U8" s="22">
        <v>2017</v>
      </c>
      <c r="V8" s="1"/>
      <c r="W8" s="10" t="s">
        <v>108</v>
      </c>
    </row>
    <row r="9" spans="1:23" ht="14.1" customHeight="1" x14ac:dyDescent="0.2">
      <c r="A9" s="4"/>
      <c r="B9" s="4"/>
      <c r="C9" s="4"/>
      <c r="D9" s="40"/>
      <c r="E9" s="12"/>
      <c r="F9" s="4"/>
      <c r="G9" s="12"/>
      <c r="H9" s="4"/>
      <c r="I9" s="12"/>
      <c r="J9" s="4"/>
      <c r="K9" s="12"/>
      <c r="L9" s="4"/>
      <c r="M9" s="12"/>
      <c r="N9" s="4"/>
      <c r="O9" s="12"/>
      <c r="P9" s="135"/>
      <c r="Q9" s="43"/>
      <c r="R9" s="136"/>
      <c r="S9" s="12"/>
      <c r="T9" s="4"/>
      <c r="U9" s="12"/>
      <c r="V9" s="4"/>
      <c r="W9" s="12"/>
    </row>
    <row r="10" spans="1:23" ht="14.1" customHeight="1" x14ac:dyDescent="0.2">
      <c r="A10" s="48" t="s">
        <v>138</v>
      </c>
      <c r="B10" s="3"/>
      <c r="C10" s="3"/>
      <c r="F10" s="3"/>
      <c r="G10" s="3"/>
      <c r="H10" s="3"/>
      <c r="I10" s="3"/>
      <c r="J10" s="3"/>
      <c r="K10" s="3"/>
      <c r="L10" s="3"/>
      <c r="M10" s="3"/>
      <c r="N10" s="3"/>
      <c r="O10" s="3"/>
      <c r="P10" s="142"/>
      <c r="Q10" s="43"/>
      <c r="R10" s="141"/>
      <c r="T10" s="3"/>
      <c r="U10" s="3"/>
      <c r="V10" s="3"/>
      <c r="W10" s="3"/>
    </row>
    <row r="11" spans="1:23" ht="14.1" customHeight="1" x14ac:dyDescent="0.2">
      <c r="A11" s="49" t="s">
        <v>109</v>
      </c>
      <c r="B11" s="21"/>
      <c r="D11" s="25"/>
      <c r="E11" s="24">
        <v>10681</v>
      </c>
      <c r="F11" s="37"/>
      <c r="G11" s="24">
        <v>10955</v>
      </c>
      <c r="H11" s="37"/>
      <c r="I11" s="24">
        <v>11305</v>
      </c>
      <c r="J11" s="37"/>
      <c r="K11" s="24">
        <v>9631</v>
      </c>
      <c r="L11" s="37"/>
      <c r="M11" s="24">
        <v>9874</v>
      </c>
      <c r="N11" s="37"/>
      <c r="O11" s="24">
        <f>ROUND(E11-M11,0)</f>
        <v>807</v>
      </c>
      <c r="P11" s="139"/>
      <c r="Q11" s="43"/>
      <c r="R11" s="140"/>
      <c r="S11" s="24">
        <v>32941</v>
      </c>
      <c r="T11" s="37"/>
      <c r="U11" s="24">
        <v>28598</v>
      </c>
      <c r="V11" s="37"/>
      <c r="W11" s="24">
        <f>ROUND(S11-U11,0)</f>
        <v>4343</v>
      </c>
    </row>
    <row r="12" spans="1:23" ht="14.1" customHeight="1" x14ac:dyDescent="0.2">
      <c r="A12" s="49" t="s">
        <v>139</v>
      </c>
      <c r="B12" s="21"/>
      <c r="D12" s="25"/>
      <c r="E12" s="26">
        <v>415</v>
      </c>
      <c r="F12" s="37"/>
      <c r="G12" s="26">
        <v>330</v>
      </c>
      <c r="H12" s="37"/>
      <c r="I12" s="26">
        <v>115</v>
      </c>
      <c r="J12" s="37"/>
      <c r="K12" s="26">
        <v>1600</v>
      </c>
      <c r="L12" s="37"/>
      <c r="M12" s="26">
        <v>1120</v>
      </c>
      <c r="N12" s="37"/>
      <c r="O12" s="26">
        <f>ROUND(E12-M12,0)</f>
        <v>-705</v>
      </c>
      <c r="P12" s="37"/>
      <c r="Q12" s="43"/>
      <c r="R12" s="25"/>
      <c r="S12" s="26">
        <v>860</v>
      </c>
      <c r="T12" s="37"/>
      <c r="U12" s="26">
        <v>3515</v>
      </c>
      <c r="V12" s="37"/>
      <c r="W12" s="26">
        <f>ROUND(S12-U12,0)</f>
        <v>-2655</v>
      </c>
    </row>
    <row r="13" spans="1:23" ht="14.1" customHeight="1" x14ac:dyDescent="0.2">
      <c r="A13" s="49" t="s">
        <v>144</v>
      </c>
      <c r="B13" s="21"/>
      <c r="D13" s="23"/>
      <c r="E13" s="51">
        <v>1072</v>
      </c>
      <c r="F13" s="37"/>
      <c r="G13" s="51">
        <v>804</v>
      </c>
      <c r="H13" s="37"/>
      <c r="I13" s="51">
        <v>1357</v>
      </c>
      <c r="J13" s="37"/>
      <c r="K13" s="51">
        <v>1467</v>
      </c>
      <c r="L13" s="37"/>
      <c r="M13" s="51">
        <v>1436</v>
      </c>
      <c r="N13" s="37"/>
      <c r="O13" s="51">
        <f>ROUND(E13-M13,0)</f>
        <v>-364</v>
      </c>
      <c r="P13" s="37"/>
      <c r="Q13" s="43"/>
      <c r="R13" s="25"/>
      <c r="S13" s="51">
        <v>3233</v>
      </c>
      <c r="T13" s="37"/>
      <c r="U13" s="51">
        <v>4127</v>
      </c>
      <c r="V13" s="37"/>
      <c r="W13" s="51">
        <f>ROUND(S13-U13,0)</f>
        <v>-894</v>
      </c>
    </row>
    <row r="14" spans="1:23" ht="14.1" customHeight="1" x14ac:dyDescent="0.2">
      <c r="A14" s="50" t="s">
        <v>145</v>
      </c>
      <c r="D14" s="25"/>
      <c r="E14" s="53">
        <v>12168</v>
      </c>
      <c r="F14" s="37"/>
      <c r="G14" s="53">
        <f>ROUND(SUM(G11:G13),0)</f>
        <v>12089</v>
      </c>
      <c r="H14" s="37"/>
      <c r="I14" s="53">
        <f>ROUND(SUM(I11:I13),0)</f>
        <v>12777</v>
      </c>
      <c r="J14" s="37"/>
      <c r="K14" s="53">
        <f>ROUND(SUM(K11:K13),0)</f>
        <v>12698</v>
      </c>
      <c r="L14" s="37"/>
      <c r="M14" s="53">
        <f>ROUND(SUM(M11:M13),0)</f>
        <v>12430</v>
      </c>
      <c r="N14" s="37"/>
      <c r="O14" s="53">
        <f>ROUND(SUM(O11:O13),0)</f>
        <v>-262</v>
      </c>
      <c r="P14" s="37"/>
      <c r="Q14" s="44"/>
      <c r="R14" s="25"/>
      <c r="S14" s="53">
        <v>37034</v>
      </c>
      <c r="T14" s="37"/>
      <c r="U14" s="53">
        <f>ROUND(SUM(U11:U13),0)</f>
        <v>36240</v>
      </c>
      <c r="V14" s="37"/>
      <c r="W14" s="53">
        <f>ROUND(SUM(W11:W13),0)</f>
        <v>794</v>
      </c>
    </row>
    <row r="15" spans="1:23" ht="14.1" customHeight="1" x14ac:dyDescent="0.2">
      <c r="A15" s="3"/>
      <c r="B15" s="3"/>
      <c r="C15" s="21"/>
      <c r="D15" s="25"/>
      <c r="E15" s="21"/>
      <c r="F15" s="37"/>
      <c r="G15" s="21"/>
      <c r="H15" s="37"/>
      <c r="I15" s="21"/>
      <c r="J15" s="37"/>
      <c r="K15" s="21"/>
      <c r="L15" s="37"/>
      <c r="M15" s="21"/>
      <c r="N15" s="37"/>
      <c r="O15" s="21"/>
      <c r="P15" s="37"/>
      <c r="Q15" s="44"/>
      <c r="R15" s="25"/>
      <c r="S15" s="21"/>
      <c r="T15" s="37"/>
      <c r="U15" s="21"/>
      <c r="V15" s="37"/>
      <c r="W15" s="21"/>
    </row>
    <row r="16" spans="1:23" ht="14.1" customHeight="1" x14ac:dyDescent="0.2">
      <c r="A16" s="48" t="s">
        <v>146</v>
      </c>
      <c r="B16" s="3"/>
      <c r="C16" s="3"/>
      <c r="D16" s="25"/>
      <c r="E16" s="37"/>
      <c r="F16" s="37"/>
      <c r="G16" s="37"/>
      <c r="H16" s="37"/>
      <c r="I16" s="37"/>
      <c r="J16" s="37"/>
      <c r="K16" s="37"/>
      <c r="L16" s="37"/>
      <c r="M16" s="37"/>
      <c r="N16" s="37"/>
      <c r="O16" s="37"/>
      <c r="P16" s="37"/>
      <c r="Q16" s="44"/>
      <c r="R16" s="25"/>
      <c r="S16" s="37"/>
      <c r="T16" s="37"/>
      <c r="U16" s="37"/>
      <c r="V16" s="37"/>
      <c r="W16" s="37"/>
    </row>
    <row r="17" spans="1:23" ht="14.1" customHeight="1" x14ac:dyDescent="0.2">
      <c r="A17" s="49" t="s">
        <v>147</v>
      </c>
      <c r="B17" s="3"/>
      <c r="D17" s="25"/>
      <c r="E17" s="26">
        <v>10003</v>
      </c>
      <c r="F17" s="37"/>
      <c r="G17" s="26">
        <v>7915</v>
      </c>
      <c r="H17" s="37"/>
      <c r="I17" s="26">
        <v>9115</v>
      </c>
      <c r="J17" s="37"/>
      <c r="K17" s="26">
        <v>7751</v>
      </c>
      <c r="L17" s="37"/>
      <c r="M17" s="26">
        <v>7170</v>
      </c>
      <c r="N17" s="37"/>
      <c r="O17" s="26">
        <f>ROUND(E17-M17,0)</f>
        <v>2833</v>
      </c>
      <c r="P17" s="37"/>
      <c r="Q17" s="44"/>
      <c r="R17" s="25"/>
      <c r="S17" s="26">
        <v>27033</v>
      </c>
      <c r="T17" s="37"/>
      <c r="U17" s="26">
        <v>21888</v>
      </c>
      <c r="V17" s="37"/>
      <c r="W17" s="26">
        <f>ROUND(S17-U17,0)</f>
        <v>5145</v>
      </c>
    </row>
    <row r="18" spans="1:23" ht="14.1" customHeight="1" x14ac:dyDescent="0.2">
      <c r="A18" s="49" t="s">
        <v>149</v>
      </c>
      <c r="B18" s="21"/>
      <c r="D18" s="23"/>
      <c r="E18" s="26">
        <v>190</v>
      </c>
      <c r="F18" s="37"/>
      <c r="G18" s="26">
        <v>292</v>
      </c>
      <c r="H18" s="37"/>
      <c r="I18" s="26">
        <v>96</v>
      </c>
      <c r="J18" s="37"/>
      <c r="K18" s="26">
        <v>218</v>
      </c>
      <c r="L18" s="37"/>
      <c r="M18" s="26">
        <v>221</v>
      </c>
      <c r="N18" s="37"/>
      <c r="O18" s="26">
        <f>ROUND(E18-M18,0)</f>
        <v>-31</v>
      </c>
      <c r="P18" s="37"/>
      <c r="Q18" s="44"/>
      <c r="R18" s="25"/>
      <c r="S18" s="26">
        <v>578</v>
      </c>
      <c r="T18" s="37"/>
      <c r="U18" s="26">
        <v>571</v>
      </c>
      <c r="V18" s="37"/>
      <c r="W18" s="26">
        <f>ROUND(S18-U18,0)</f>
        <v>7</v>
      </c>
    </row>
    <row r="19" spans="1:23" ht="14.1" customHeight="1" x14ac:dyDescent="0.2">
      <c r="A19" s="49" t="s">
        <v>150</v>
      </c>
      <c r="B19" s="21"/>
      <c r="D19" s="25"/>
      <c r="E19" s="51">
        <v>329</v>
      </c>
      <c r="F19" s="37"/>
      <c r="G19" s="51">
        <v>338</v>
      </c>
      <c r="H19" s="37"/>
      <c r="I19" s="51">
        <v>375</v>
      </c>
      <c r="J19" s="37"/>
      <c r="K19" s="51">
        <v>575</v>
      </c>
      <c r="L19" s="37"/>
      <c r="M19" s="51">
        <v>567</v>
      </c>
      <c r="N19" s="37"/>
      <c r="O19" s="51">
        <f>ROUND(E19-M19,0)</f>
        <v>-238</v>
      </c>
      <c r="P19" s="37"/>
      <c r="Q19" s="44"/>
      <c r="R19" s="25"/>
      <c r="S19" s="51">
        <v>1042</v>
      </c>
      <c r="T19" s="37"/>
      <c r="U19" s="51">
        <v>1292</v>
      </c>
      <c r="V19" s="37"/>
      <c r="W19" s="51">
        <f>ROUND(S19-U19,0)</f>
        <v>-250</v>
      </c>
    </row>
    <row r="20" spans="1:23" ht="14.1" customHeight="1" x14ac:dyDescent="0.2">
      <c r="A20" s="50" t="s">
        <v>153</v>
      </c>
      <c r="D20" s="25"/>
      <c r="E20" s="53">
        <v>10522</v>
      </c>
      <c r="F20" s="37"/>
      <c r="G20" s="53">
        <f>ROUND(SUM(G17:G19),0)</f>
        <v>8545</v>
      </c>
      <c r="H20" s="37"/>
      <c r="I20" s="53">
        <f>ROUND(SUM(I17:I19),0)</f>
        <v>9586</v>
      </c>
      <c r="J20" s="37"/>
      <c r="K20" s="53">
        <f>ROUND(SUM(K17:K19),0)</f>
        <v>8544</v>
      </c>
      <c r="L20" s="37"/>
      <c r="M20" s="53">
        <f>ROUND(SUM(M17:M19),0)</f>
        <v>7958</v>
      </c>
      <c r="N20" s="37"/>
      <c r="O20" s="53">
        <f>ROUND(SUM(O17:O19),0)</f>
        <v>2564</v>
      </c>
      <c r="P20" s="37"/>
      <c r="Q20" s="44"/>
      <c r="R20" s="25"/>
      <c r="S20" s="53">
        <v>28653</v>
      </c>
      <c r="T20" s="37"/>
      <c r="U20" s="53">
        <f>ROUND(SUM(U17:U19),0)</f>
        <v>23751</v>
      </c>
      <c r="V20" s="37"/>
      <c r="W20" s="53">
        <f>ROUND(SUM(W17:W19),0)</f>
        <v>4902</v>
      </c>
    </row>
    <row r="21" spans="1:23" ht="14.1" customHeight="1" x14ac:dyDescent="0.2">
      <c r="A21" s="3"/>
      <c r="B21" s="21"/>
      <c r="C21" s="3"/>
      <c r="D21" s="25"/>
      <c r="E21" s="21"/>
      <c r="F21" s="37"/>
      <c r="G21" s="21"/>
      <c r="H21" s="37"/>
      <c r="I21" s="21"/>
      <c r="J21" s="37"/>
      <c r="K21" s="21"/>
      <c r="L21" s="37"/>
      <c r="M21" s="21"/>
      <c r="N21" s="37"/>
      <c r="O21" s="21"/>
      <c r="P21" s="37"/>
      <c r="Q21" s="44"/>
      <c r="R21" s="25"/>
      <c r="S21" s="21"/>
      <c r="T21" s="37"/>
      <c r="U21" s="21"/>
      <c r="V21" s="37"/>
      <c r="W21" s="21"/>
    </row>
    <row r="22" spans="1:23" ht="15" customHeight="1" x14ac:dyDescent="0.2">
      <c r="A22" s="50" t="s">
        <v>154</v>
      </c>
      <c r="B22" s="21"/>
      <c r="D22" s="25"/>
      <c r="E22" s="70">
        <v>1646</v>
      </c>
      <c r="F22" s="37"/>
      <c r="G22" s="70">
        <f>ROUND(G14-G20,0)</f>
        <v>3544</v>
      </c>
      <c r="H22" s="37"/>
      <c r="I22" s="70">
        <f>ROUND(I14-I20,0)</f>
        <v>3191</v>
      </c>
      <c r="J22" s="37"/>
      <c r="K22" s="70">
        <f>ROUND(K14-K20,0)</f>
        <v>4154</v>
      </c>
      <c r="L22" s="37"/>
      <c r="M22" s="70">
        <f>ROUND(M14-M20,0)</f>
        <v>4472</v>
      </c>
      <c r="N22" s="37"/>
      <c r="O22" s="70">
        <f>ROUND(O14-O20,0)</f>
        <v>-2826</v>
      </c>
      <c r="P22" s="37"/>
      <c r="Q22" s="44"/>
      <c r="R22" s="25"/>
      <c r="S22" s="70">
        <v>8381</v>
      </c>
      <c r="T22" s="37"/>
      <c r="U22" s="70">
        <f>ROUND(U14-U20,0)</f>
        <v>12489</v>
      </c>
      <c r="V22" s="37"/>
      <c r="W22" s="70">
        <f>ROUND(W14-W20,0)</f>
        <v>-4108</v>
      </c>
    </row>
    <row r="23" spans="1:23" ht="14.1" customHeight="1" x14ac:dyDescent="0.2">
      <c r="A23" s="3"/>
      <c r="B23" s="21"/>
      <c r="C23" s="3"/>
      <c r="D23" s="23"/>
      <c r="E23" s="73"/>
      <c r="F23" s="37"/>
      <c r="G23" s="73"/>
      <c r="H23" s="37"/>
      <c r="I23" s="73"/>
      <c r="J23" s="37"/>
      <c r="K23" s="73"/>
      <c r="L23" s="37"/>
      <c r="M23" s="73"/>
      <c r="N23" s="37"/>
      <c r="O23" s="73"/>
      <c r="P23" s="37"/>
      <c r="Q23" s="44"/>
      <c r="R23" s="25"/>
      <c r="S23" s="73"/>
      <c r="T23" s="37"/>
      <c r="U23" s="73"/>
      <c r="V23" s="37"/>
      <c r="W23" s="73"/>
    </row>
    <row r="24" spans="1:23" ht="14.1" customHeight="1" x14ac:dyDescent="0.2">
      <c r="A24" s="48" t="s">
        <v>173</v>
      </c>
      <c r="B24" s="3"/>
      <c r="C24" s="3"/>
      <c r="D24" s="25"/>
      <c r="E24" s="21"/>
      <c r="F24" s="37"/>
      <c r="G24" s="21"/>
      <c r="H24" s="37"/>
      <c r="I24" s="21"/>
      <c r="J24" s="37"/>
      <c r="K24" s="21"/>
      <c r="L24" s="37"/>
      <c r="M24" s="21"/>
      <c r="N24" s="37"/>
      <c r="O24" s="21"/>
      <c r="P24" s="37"/>
      <c r="Q24" s="44"/>
      <c r="R24" s="25"/>
      <c r="S24" s="21"/>
      <c r="T24" s="37"/>
      <c r="U24" s="21"/>
      <c r="V24" s="37"/>
      <c r="W24" s="21"/>
    </row>
    <row r="25" spans="1:23" ht="14.1" customHeight="1" x14ac:dyDescent="0.2">
      <c r="A25" s="49" t="s">
        <v>109</v>
      </c>
      <c r="C25" s="3"/>
      <c r="D25" s="25"/>
      <c r="E25" s="24">
        <v>-459</v>
      </c>
      <c r="F25" s="37"/>
      <c r="G25" s="24">
        <v>436</v>
      </c>
      <c r="H25" s="37"/>
      <c r="I25" s="24">
        <v>501</v>
      </c>
      <c r="J25" s="37"/>
      <c r="K25" s="24">
        <v>462</v>
      </c>
      <c r="L25" s="37"/>
      <c r="M25" s="24">
        <v>387</v>
      </c>
      <c r="N25" s="37"/>
      <c r="O25" s="24">
        <f>ROUND(E25-M25,0)</f>
        <v>-846</v>
      </c>
      <c r="P25" s="37"/>
      <c r="Q25" s="44"/>
      <c r="R25" s="25"/>
      <c r="S25" s="24">
        <v>478</v>
      </c>
      <c r="T25" s="37"/>
      <c r="U25" s="24">
        <v>420</v>
      </c>
      <c r="V25" s="37"/>
      <c r="W25" s="24">
        <f>ROUND(S25-U25,0)</f>
        <v>58</v>
      </c>
    </row>
    <row r="26" spans="1:23" ht="14.1" customHeight="1" x14ac:dyDescent="0.2">
      <c r="A26" s="49" t="s">
        <v>219</v>
      </c>
      <c r="C26" s="3"/>
      <c r="D26" s="25"/>
      <c r="E26" s="24">
        <v>-71</v>
      </c>
      <c r="F26" s="37"/>
      <c r="G26" s="24">
        <v>146</v>
      </c>
      <c r="H26" s="37"/>
      <c r="I26" s="24">
        <v>188</v>
      </c>
      <c r="J26" s="37"/>
      <c r="K26" s="24">
        <v>195</v>
      </c>
      <c r="L26" s="37"/>
      <c r="M26" s="24">
        <v>159</v>
      </c>
      <c r="N26" s="37"/>
      <c r="O26" s="24">
        <f>ROUND(E26-M26,0)</f>
        <v>-230</v>
      </c>
      <c r="P26" s="37"/>
      <c r="Q26" s="44"/>
      <c r="R26" s="25"/>
      <c r="S26" s="24">
        <v>263</v>
      </c>
      <c r="T26" s="37"/>
      <c r="U26" s="24">
        <v>218</v>
      </c>
      <c r="V26" s="37"/>
      <c r="W26" s="24">
        <f>ROUND(S26-U26,0)</f>
        <v>45</v>
      </c>
    </row>
    <row r="27" spans="1:23" ht="14.1" customHeight="1" x14ac:dyDescent="0.2">
      <c r="A27" s="3"/>
      <c r="B27" s="3"/>
      <c r="C27" s="3"/>
      <c r="E27" s="3"/>
      <c r="F27" s="3"/>
      <c r="G27" s="3"/>
      <c r="H27" s="3"/>
      <c r="I27" s="3"/>
      <c r="J27" s="3"/>
      <c r="K27" s="3"/>
      <c r="L27" s="3"/>
      <c r="M27" s="3"/>
      <c r="N27" s="3"/>
      <c r="O27" s="3"/>
      <c r="P27" s="3"/>
      <c r="Q27" s="3"/>
      <c r="R27" s="23"/>
      <c r="S27" s="3"/>
      <c r="T27" s="3"/>
      <c r="U27" s="3"/>
      <c r="V27" s="3"/>
      <c r="W27" s="3"/>
    </row>
    <row r="28" spans="1:23" ht="14.1" customHeight="1" x14ac:dyDescent="0.2">
      <c r="A28" s="163" t="s">
        <v>220</v>
      </c>
      <c r="B28" s="164"/>
      <c r="C28" s="164"/>
      <c r="D28" s="164"/>
      <c r="E28" s="164"/>
      <c r="F28" s="164"/>
      <c r="G28" s="164"/>
      <c r="H28" s="164"/>
      <c r="I28" s="164"/>
      <c r="J28" s="164"/>
      <c r="K28" s="164"/>
      <c r="L28" s="164"/>
      <c r="M28" s="164"/>
      <c r="N28" s="3"/>
      <c r="O28" s="3"/>
      <c r="P28" s="3"/>
      <c r="Q28" s="3"/>
      <c r="S28" s="3"/>
      <c r="T28" s="3"/>
      <c r="U28" s="3"/>
      <c r="V28" s="3"/>
      <c r="W28" s="3"/>
    </row>
    <row r="29" spans="1:23" ht="14.1" customHeight="1" x14ac:dyDescent="0.2">
      <c r="A29" s="165" t="s">
        <v>257</v>
      </c>
      <c r="B29" s="165"/>
      <c r="C29" s="166"/>
      <c r="D29" s="165"/>
      <c r="E29" s="165"/>
      <c r="F29" s="166"/>
      <c r="G29" s="165"/>
      <c r="H29" s="166"/>
      <c r="I29" s="165"/>
      <c r="J29" s="166"/>
      <c r="K29" s="165"/>
      <c r="L29" s="3"/>
      <c r="M29" s="3"/>
      <c r="N29" s="3"/>
      <c r="O29" s="3"/>
      <c r="P29" s="3"/>
      <c r="Q29" s="3"/>
      <c r="R29" s="25"/>
      <c r="S29" s="3"/>
      <c r="T29" s="3"/>
      <c r="U29" s="3"/>
      <c r="V29" s="3"/>
      <c r="W29" s="3"/>
    </row>
    <row r="30" spans="1:23" ht="14.1" customHeight="1" x14ac:dyDescent="0.2">
      <c r="A30" s="165" t="s">
        <v>258</v>
      </c>
      <c r="B30" s="165"/>
      <c r="C30" s="166"/>
      <c r="D30" s="165"/>
      <c r="E30" s="165"/>
      <c r="F30" s="166"/>
      <c r="G30" s="165"/>
      <c r="H30" s="166"/>
      <c r="I30" s="165"/>
      <c r="J30" s="166"/>
      <c r="K30" s="165"/>
      <c r="L30" s="74"/>
      <c r="M30" s="71"/>
      <c r="N30" s="74"/>
      <c r="O30" s="71"/>
      <c r="P30" s="74"/>
      <c r="R30" s="72"/>
      <c r="S30" s="71"/>
      <c r="T30" s="74"/>
      <c r="U30" s="71"/>
      <c r="V30" s="74"/>
      <c r="W30" s="71"/>
    </row>
    <row r="31" spans="1:23" ht="14.1" customHeight="1" x14ac:dyDescent="0.2">
      <c r="A31" s="168"/>
      <c r="B31" s="168"/>
      <c r="C31" s="168"/>
      <c r="D31" s="168"/>
      <c r="E31" s="168"/>
      <c r="F31" s="168"/>
      <c r="G31" s="168"/>
      <c r="H31" s="168"/>
      <c r="I31" s="168"/>
      <c r="J31" s="168"/>
      <c r="K31" s="168"/>
      <c r="L31" s="168"/>
      <c r="M31" s="168"/>
      <c r="N31" s="168"/>
      <c r="O31" s="168"/>
      <c r="P31" s="168"/>
      <c r="Q31" s="168"/>
      <c r="R31" s="168"/>
      <c r="S31" s="168"/>
      <c r="T31" s="168"/>
      <c r="U31" s="168"/>
      <c r="V31" s="168"/>
      <c r="W31" s="168"/>
    </row>
    <row r="32" spans="1:23" ht="14.1" customHeight="1" x14ac:dyDescent="0.2">
      <c r="A32" s="167"/>
      <c r="B32" s="168"/>
      <c r="C32" s="168"/>
      <c r="D32" s="77"/>
      <c r="E32" s="162" t="s">
        <v>99</v>
      </c>
      <c r="F32" s="162"/>
      <c r="G32" s="162"/>
      <c r="H32" s="162"/>
      <c r="I32" s="162"/>
      <c r="J32" s="162"/>
      <c r="K32" s="162"/>
      <c r="L32" s="162"/>
      <c r="M32" s="162"/>
      <c r="O32" s="1" t="s">
        <v>100</v>
      </c>
      <c r="Q32" s="41"/>
      <c r="R32" s="23"/>
      <c r="S32" s="162" t="s">
        <v>101</v>
      </c>
      <c r="T32" s="162"/>
      <c r="U32" s="162"/>
      <c r="V32" s="162"/>
      <c r="W32" s="162"/>
    </row>
    <row r="33" spans="1:23" ht="22.5" customHeight="1" x14ac:dyDescent="0.3">
      <c r="A33" s="169" t="s">
        <v>222</v>
      </c>
      <c r="B33" s="170"/>
      <c r="C33" s="170"/>
      <c r="D33" s="77"/>
      <c r="E33" s="18" t="s">
        <v>102</v>
      </c>
      <c r="F33" s="18"/>
      <c r="G33" s="18" t="s">
        <v>103</v>
      </c>
      <c r="H33" s="18"/>
      <c r="I33" s="18" t="s">
        <v>104</v>
      </c>
      <c r="J33" s="18"/>
      <c r="K33" s="18" t="s">
        <v>105</v>
      </c>
      <c r="L33" s="18"/>
      <c r="M33" s="18" t="s">
        <v>102</v>
      </c>
      <c r="N33" s="1"/>
      <c r="O33" s="1" t="s">
        <v>106</v>
      </c>
      <c r="P33" s="1"/>
      <c r="Q33" s="43"/>
      <c r="R33" s="42"/>
      <c r="S33" s="18" t="s">
        <v>102</v>
      </c>
      <c r="T33" s="18"/>
      <c r="U33" s="18" t="s">
        <v>102</v>
      </c>
      <c r="V33" s="18"/>
      <c r="W33" s="18"/>
    </row>
    <row r="34" spans="1:23" ht="14.1" customHeight="1" x14ac:dyDescent="0.2">
      <c r="A34" s="167"/>
      <c r="B34" s="168"/>
      <c r="C34" s="168"/>
      <c r="D34" s="40"/>
      <c r="E34" s="22">
        <v>2018</v>
      </c>
      <c r="F34" s="1"/>
      <c r="G34" s="22">
        <v>2018</v>
      </c>
      <c r="H34" s="1"/>
      <c r="I34" s="22">
        <v>2018</v>
      </c>
      <c r="J34" s="1"/>
      <c r="K34" s="22">
        <v>2017</v>
      </c>
      <c r="L34" s="1"/>
      <c r="M34" s="22">
        <v>2017</v>
      </c>
      <c r="N34" s="1"/>
      <c r="O34" s="10" t="s">
        <v>107</v>
      </c>
      <c r="P34" s="1"/>
      <c r="Q34" s="43"/>
      <c r="R34" s="42"/>
      <c r="S34" s="22">
        <v>2018</v>
      </c>
      <c r="T34" s="1"/>
      <c r="U34" s="22">
        <v>2017</v>
      </c>
      <c r="V34" s="1"/>
      <c r="W34" s="10" t="s">
        <v>108</v>
      </c>
    </row>
    <row r="35" spans="1:23" ht="14.1" customHeight="1" x14ac:dyDescent="0.2">
      <c r="A35" s="48" t="s">
        <v>138</v>
      </c>
      <c r="B35" s="3"/>
      <c r="C35" s="3"/>
      <c r="D35" s="23"/>
      <c r="E35" s="78"/>
      <c r="F35" s="3"/>
      <c r="G35" s="78"/>
      <c r="H35" s="3"/>
      <c r="I35" s="78"/>
      <c r="J35" s="3"/>
      <c r="K35" s="78"/>
      <c r="L35" s="3"/>
      <c r="M35" s="78"/>
      <c r="N35" s="3"/>
      <c r="O35" s="78"/>
      <c r="P35" s="3"/>
      <c r="Q35" s="41"/>
      <c r="R35" s="23"/>
      <c r="S35" s="78"/>
      <c r="T35" s="3"/>
      <c r="U35" s="78"/>
      <c r="V35" s="3"/>
      <c r="W35" s="78"/>
    </row>
    <row r="36" spans="1:23" ht="14.1" customHeight="1" x14ac:dyDescent="0.2">
      <c r="A36" s="49" t="s">
        <v>109</v>
      </c>
      <c r="B36" s="3"/>
      <c r="D36" s="23"/>
      <c r="E36" s="24">
        <v>10681</v>
      </c>
      <c r="F36" s="37"/>
      <c r="G36" s="24">
        <v>10955</v>
      </c>
      <c r="H36" s="37"/>
      <c r="I36" s="24">
        <v>11305</v>
      </c>
      <c r="J36" s="37"/>
      <c r="K36" s="24">
        <v>9631</v>
      </c>
      <c r="L36" s="37"/>
      <c r="M36" s="24">
        <v>9874</v>
      </c>
      <c r="N36" s="37"/>
      <c r="O36" s="24">
        <f>ROUND(E36-M36,0)</f>
        <v>807</v>
      </c>
      <c r="P36" s="37"/>
      <c r="Q36" s="44"/>
      <c r="R36" s="35"/>
      <c r="S36" s="24">
        <v>32941</v>
      </c>
      <c r="T36" s="37"/>
      <c r="U36" s="24">
        <v>28598</v>
      </c>
      <c r="V36" s="37"/>
      <c r="W36" s="24">
        <f>ROUND(S36-U36,0)</f>
        <v>4343</v>
      </c>
    </row>
    <row r="37" spans="1:23" ht="14.1" customHeight="1" x14ac:dyDescent="0.2">
      <c r="A37" s="49" t="s">
        <v>139</v>
      </c>
      <c r="B37" s="3"/>
      <c r="D37" s="23"/>
      <c r="E37" s="26">
        <v>415</v>
      </c>
      <c r="F37" s="37"/>
      <c r="G37" s="26">
        <v>330</v>
      </c>
      <c r="H37" s="37"/>
      <c r="I37" s="26">
        <v>115</v>
      </c>
      <c r="J37" s="37"/>
      <c r="K37" s="26">
        <v>1600</v>
      </c>
      <c r="L37" s="37"/>
      <c r="M37" s="26">
        <v>1120</v>
      </c>
      <c r="N37" s="37"/>
      <c r="O37" s="26">
        <f>ROUND(E37-M37,0)</f>
        <v>-705</v>
      </c>
      <c r="P37" s="37"/>
      <c r="Q37" s="44"/>
      <c r="R37" s="35"/>
      <c r="S37" s="26">
        <v>860</v>
      </c>
      <c r="T37" s="37"/>
      <c r="U37" s="26">
        <v>3515</v>
      </c>
      <c r="V37" s="37"/>
      <c r="W37" s="26">
        <f>ROUND(S37-U37,0)</f>
        <v>-2655</v>
      </c>
    </row>
    <row r="38" spans="1:23" ht="14.1" customHeight="1" x14ac:dyDescent="0.2">
      <c r="A38" s="49" t="s">
        <v>144</v>
      </c>
      <c r="B38" s="3"/>
      <c r="D38" s="23"/>
      <c r="E38" s="51">
        <v>1072</v>
      </c>
      <c r="F38" s="37"/>
      <c r="G38" s="51">
        <v>804</v>
      </c>
      <c r="H38" s="37"/>
      <c r="I38" s="51">
        <v>1357</v>
      </c>
      <c r="J38" s="37"/>
      <c r="K38" s="51">
        <v>1467</v>
      </c>
      <c r="L38" s="37"/>
      <c r="M38" s="51">
        <v>1436</v>
      </c>
      <c r="N38" s="37"/>
      <c r="O38" s="51">
        <f>ROUND(E38-M38,0)</f>
        <v>-364</v>
      </c>
      <c r="P38" s="37"/>
      <c r="Q38" s="44"/>
      <c r="R38" s="35"/>
      <c r="S38" s="51">
        <v>3233</v>
      </c>
      <c r="T38" s="37"/>
      <c r="U38" s="51">
        <v>4127</v>
      </c>
      <c r="V38" s="37"/>
      <c r="W38" s="51">
        <f>ROUND(S38-U38,0)</f>
        <v>-894</v>
      </c>
    </row>
    <row r="39" spans="1:23" ht="14.1" customHeight="1" x14ac:dyDescent="0.2">
      <c r="A39" s="50" t="s">
        <v>145</v>
      </c>
      <c r="D39" s="23"/>
      <c r="E39" s="53">
        <v>12168</v>
      </c>
      <c r="F39" s="37"/>
      <c r="G39" s="53">
        <f>ROUND(SUM(G36:G38),0)</f>
        <v>12089</v>
      </c>
      <c r="H39" s="37"/>
      <c r="I39" s="53">
        <f>ROUND(SUM(I36:I38),0)</f>
        <v>12777</v>
      </c>
      <c r="J39" s="37"/>
      <c r="K39" s="53">
        <f>ROUND(SUM(K36:K38),0)</f>
        <v>12698</v>
      </c>
      <c r="L39" s="37"/>
      <c r="M39" s="53">
        <f>ROUND(SUM(M36:M38),0)</f>
        <v>12430</v>
      </c>
      <c r="N39" s="37"/>
      <c r="O39" s="53">
        <f>ROUND(SUM(O36:O38),0)</f>
        <v>-262</v>
      </c>
      <c r="P39" s="37"/>
      <c r="Q39" s="44"/>
      <c r="R39" s="35"/>
      <c r="S39" s="53">
        <v>37034</v>
      </c>
      <c r="T39" s="37"/>
      <c r="U39" s="53">
        <f>ROUND(SUM(U36:U38),0)</f>
        <v>36240</v>
      </c>
      <c r="V39" s="37"/>
      <c r="W39" s="53">
        <f>ROUND(SUM(W36:W38),0)</f>
        <v>794</v>
      </c>
    </row>
    <row r="40" spans="1:23" ht="14.1" customHeight="1" x14ac:dyDescent="0.2">
      <c r="A40" s="3"/>
      <c r="B40" s="21"/>
      <c r="C40" s="3"/>
      <c r="D40" s="25"/>
      <c r="E40" s="21"/>
      <c r="F40" s="37"/>
      <c r="G40" s="21"/>
      <c r="H40" s="37"/>
      <c r="I40" s="21"/>
      <c r="J40" s="37"/>
      <c r="K40" s="21"/>
      <c r="L40" s="37"/>
      <c r="M40" s="21"/>
      <c r="N40" s="37"/>
      <c r="O40" s="21"/>
      <c r="P40" s="37"/>
      <c r="Q40" s="44"/>
      <c r="R40" s="25"/>
      <c r="S40" s="21"/>
      <c r="T40" s="37"/>
      <c r="U40" s="21"/>
      <c r="V40" s="37"/>
      <c r="W40" s="21"/>
    </row>
    <row r="41" spans="1:23" ht="14.1" customHeight="1" x14ac:dyDescent="0.2">
      <c r="A41" s="48" t="s">
        <v>146</v>
      </c>
      <c r="B41" s="21"/>
      <c r="C41" s="3"/>
      <c r="D41" s="25"/>
      <c r="E41" s="21"/>
      <c r="F41" s="37"/>
      <c r="G41" s="21"/>
      <c r="H41" s="37"/>
      <c r="I41" s="21"/>
      <c r="J41" s="37"/>
      <c r="K41" s="21"/>
      <c r="L41" s="37"/>
      <c r="M41" s="21"/>
      <c r="N41" s="37"/>
      <c r="O41" s="21"/>
      <c r="P41" s="37"/>
      <c r="Q41" s="44"/>
      <c r="R41" s="25"/>
      <c r="S41" s="21"/>
      <c r="T41" s="37"/>
      <c r="U41" s="21"/>
      <c r="V41" s="37"/>
      <c r="W41" s="21"/>
    </row>
    <row r="42" spans="1:23" ht="14.1" customHeight="1" x14ac:dyDescent="0.2">
      <c r="A42" s="49" t="s">
        <v>147</v>
      </c>
      <c r="B42" s="21"/>
      <c r="D42" s="23"/>
      <c r="E42" s="26">
        <v>10003</v>
      </c>
      <c r="F42" s="37"/>
      <c r="G42" s="26">
        <v>7915</v>
      </c>
      <c r="H42" s="37"/>
      <c r="I42" s="26">
        <v>9115</v>
      </c>
      <c r="J42" s="37"/>
      <c r="K42" s="26">
        <v>7751</v>
      </c>
      <c r="L42" s="37"/>
      <c r="M42" s="26">
        <v>7170</v>
      </c>
      <c r="N42" s="37"/>
      <c r="O42" s="26">
        <f>ROUND(E42-M42,0)</f>
        <v>2833</v>
      </c>
      <c r="P42" s="37"/>
      <c r="Q42" s="44"/>
      <c r="R42" s="25"/>
      <c r="S42" s="26">
        <v>27033</v>
      </c>
      <c r="T42" s="37"/>
      <c r="U42" s="26">
        <v>21888</v>
      </c>
      <c r="V42" s="37"/>
      <c r="W42" s="26">
        <f>ROUND(S42-U42,0)</f>
        <v>5145</v>
      </c>
    </row>
    <row r="43" spans="1:23" ht="14.1" customHeight="1" x14ac:dyDescent="0.2">
      <c r="A43" s="49" t="s">
        <v>149</v>
      </c>
      <c r="B43" s="21"/>
      <c r="D43" s="25"/>
      <c r="E43" s="26">
        <v>190</v>
      </c>
      <c r="F43" s="37"/>
      <c r="G43" s="26">
        <v>292</v>
      </c>
      <c r="H43" s="37"/>
      <c r="I43" s="26">
        <v>96</v>
      </c>
      <c r="J43" s="37"/>
      <c r="K43" s="26">
        <v>218</v>
      </c>
      <c r="L43" s="37"/>
      <c r="M43" s="26">
        <v>221</v>
      </c>
      <c r="N43" s="37"/>
      <c r="O43" s="26">
        <f>ROUND(E43-M43,0)</f>
        <v>-31</v>
      </c>
      <c r="P43" s="37"/>
      <c r="Q43" s="44"/>
      <c r="R43" s="25"/>
      <c r="S43" s="26">
        <v>578</v>
      </c>
      <c r="T43" s="37"/>
      <c r="U43" s="26">
        <v>571</v>
      </c>
      <c r="V43" s="37"/>
      <c r="W43" s="26">
        <f>ROUND(S43-U43,0)</f>
        <v>7</v>
      </c>
    </row>
    <row r="44" spans="1:23" ht="14.1" customHeight="1" x14ac:dyDescent="0.2">
      <c r="A44" s="49" t="s">
        <v>150</v>
      </c>
      <c r="B44" s="3"/>
      <c r="D44" s="25"/>
      <c r="E44" s="51">
        <v>329</v>
      </c>
      <c r="F44" s="37"/>
      <c r="G44" s="51">
        <v>338</v>
      </c>
      <c r="H44" s="37"/>
      <c r="I44" s="51">
        <v>375</v>
      </c>
      <c r="J44" s="37"/>
      <c r="K44" s="51">
        <v>575</v>
      </c>
      <c r="L44" s="37"/>
      <c r="M44" s="51">
        <v>567</v>
      </c>
      <c r="N44" s="37"/>
      <c r="O44" s="51">
        <f>ROUND(E44-M44,0)</f>
        <v>-238</v>
      </c>
      <c r="P44" s="37"/>
      <c r="Q44" s="44"/>
      <c r="R44" s="25"/>
      <c r="S44" s="51">
        <v>1042</v>
      </c>
      <c r="T44" s="37"/>
      <c r="U44" s="51">
        <v>1292</v>
      </c>
      <c r="V44" s="37"/>
      <c r="W44" s="51">
        <f>ROUND(S44-U44,0)</f>
        <v>-250</v>
      </c>
    </row>
    <row r="45" spans="1:23" ht="14.1" customHeight="1" x14ac:dyDescent="0.2">
      <c r="A45" s="50" t="s">
        <v>153</v>
      </c>
      <c r="D45" s="25"/>
      <c r="E45" s="53">
        <v>10522</v>
      </c>
      <c r="F45" s="37"/>
      <c r="G45" s="53">
        <f>ROUND(SUM(G42:G44),0)</f>
        <v>8545</v>
      </c>
      <c r="H45" s="37"/>
      <c r="I45" s="53">
        <f>ROUND(SUM(I42:I44),0)</f>
        <v>9586</v>
      </c>
      <c r="J45" s="37"/>
      <c r="K45" s="53">
        <f>ROUND(SUM(K42:K44),0)</f>
        <v>8544</v>
      </c>
      <c r="L45" s="37"/>
      <c r="M45" s="53">
        <f>ROUND(SUM(M42:M44),0)</f>
        <v>7958</v>
      </c>
      <c r="N45" s="37"/>
      <c r="O45" s="53">
        <f>ROUND(SUM(O42:O44),0)</f>
        <v>2564</v>
      </c>
      <c r="P45" s="37"/>
      <c r="Q45" s="44"/>
      <c r="R45" s="25"/>
      <c r="S45" s="53">
        <v>28653</v>
      </c>
      <c r="T45" s="37"/>
      <c r="U45" s="53">
        <f>ROUND(SUM(U42:U44),0)</f>
        <v>23751</v>
      </c>
      <c r="V45" s="37"/>
      <c r="W45" s="53">
        <f>ROUND(SUM(W42:W44),0)</f>
        <v>4902</v>
      </c>
    </row>
    <row r="46" spans="1:23" ht="14.1" customHeight="1" x14ac:dyDescent="0.2">
      <c r="A46" s="50"/>
      <c r="D46" s="25"/>
      <c r="E46" s="37"/>
      <c r="F46" s="37"/>
      <c r="G46" s="37"/>
      <c r="H46" s="37"/>
      <c r="I46" s="37"/>
      <c r="J46" s="37"/>
      <c r="K46" s="37"/>
      <c r="L46" s="37"/>
      <c r="M46" s="37"/>
      <c r="N46" s="37"/>
      <c r="O46" s="21"/>
      <c r="P46" s="37"/>
      <c r="Q46" s="44"/>
      <c r="R46" s="25"/>
      <c r="S46" s="37"/>
      <c r="T46" s="37"/>
      <c r="U46" s="37"/>
      <c r="V46" s="37"/>
      <c r="W46" s="21"/>
    </row>
    <row r="47" spans="1:23" ht="15" customHeight="1" x14ac:dyDescent="0.2">
      <c r="A47" s="50" t="s">
        <v>168</v>
      </c>
      <c r="D47" s="23"/>
      <c r="E47" s="70">
        <v>1646</v>
      </c>
      <c r="F47" s="37"/>
      <c r="G47" s="70">
        <f>ROUND(G39-G45,0)</f>
        <v>3544</v>
      </c>
      <c r="H47" s="37"/>
      <c r="I47" s="70">
        <f>ROUND(I39-I45,0)</f>
        <v>3191</v>
      </c>
      <c r="J47" s="37"/>
      <c r="K47" s="70">
        <f>ROUND(K39-K45,0)</f>
        <v>4154</v>
      </c>
      <c r="L47" s="37"/>
      <c r="M47" s="70">
        <f>ROUND(M39-M45,0)</f>
        <v>4472</v>
      </c>
      <c r="N47" s="37"/>
      <c r="O47" s="70">
        <f>ROUND(O39-O45,0)</f>
        <v>-2826</v>
      </c>
      <c r="P47" s="37"/>
      <c r="Q47" s="44"/>
      <c r="R47" s="25"/>
      <c r="S47" s="70">
        <v>8381</v>
      </c>
      <c r="T47" s="37"/>
      <c r="U47" s="70">
        <f>ROUND(U39-U45,0)</f>
        <v>12489</v>
      </c>
      <c r="V47" s="37"/>
      <c r="W47" s="70">
        <f>ROUND(W39-W45,0)</f>
        <v>-4108</v>
      </c>
    </row>
    <row r="48" spans="1:23" ht="14.1" customHeight="1" x14ac:dyDescent="0.2">
      <c r="A48" s="3"/>
      <c r="B48" s="21"/>
      <c r="C48" s="3"/>
      <c r="D48" s="25"/>
      <c r="E48" s="73"/>
      <c r="F48" s="37"/>
      <c r="G48" s="73"/>
      <c r="H48" s="37"/>
      <c r="I48" s="73"/>
      <c r="J48" s="37"/>
      <c r="K48" s="73"/>
      <c r="L48" s="37"/>
      <c r="M48" s="73"/>
      <c r="N48" s="37"/>
      <c r="O48" s="73"/>
      <c r="P48" s="37"/>
      <c r="Q48" s="44"/>
      <c r="R48" s="25"/>
      <c r="S48" s="73"/>
      <c r="T48" s="37"/>
      <c r="U48" s="73"/>
      <c r="V48" s="37"/>
      <c r="W48" s="73"/>
    </row>
    <row r="49" spans="1:23" ht="14.1" customHeight="1" x14ac:dyDescent="0.2">
      <c r="A49" s="48" t="s">
        <v>173</v>
      </c>
      <c r="B49" s="21"/>
      <c r="C49" s="3"/>
      <c r="D49" s="25"/>
      <c r="F49" s="37"/>
      <c r="G49" s="21"/>
      <c r="H49" s="37"/>
      <c r="I49" s="21"/>
      <c r="J49" s="37"/>
      <c r="K49" s="21"/>
      <c r="L49" s="37"/>
      <c r="M49" s="21"/>
      <c r="N49" s="37"/>
      <c r="O49" s="21"/>
      <c r="P49" s="37"/>
      <c r="Q49" s="44"/>
      <c r="R49" s="25"/>
      <c r="T49" s="37"/>
      <c r="U49" s="21"/>
      <c r="V49" s="37"/>
      <c r="W49" s="21"/>
    </row>
    <row r="50" spans="1:23" ht="14.1" customHeight="1" x14ac:dyDescent="0.2">
      <c r="A50" s="49" t="s">
        <v>109</v>
      </c>
      <c r="C50" s="3"/>
      <c r="D50" s="25"/>
      <c r="E50" s="24">
        <v>-459</v>
      </c>
      <c r="F50" s="37"/>
      <c r="G50" s="24">
        <v>436</v>
      </c>
      <c r="H50" s="37"/>
      <c r="I50" s="24">
        <v>501</v>
      </c>
      <c r="J50" s="37"/>
      <c r="K50" s="24">
        <v>462</v>
      </c>
      <c r="L50" s="37"/>
      <c r="M50" s="24">
        <v>387</v>
      </c>
      <c r="N50" s="37"/>
      <c r="O50" s="24">
        <f>ROUND(E50-M50,0)</f>
        <v>-846</v>
      </c>
      <c r="P50" s="37"/>
      <c r="Q50" s="76"/>
      <c r="R50" s="25"/>
      <c r="S50" s="24">
        <v>478</v>
      </c>
      <c r="T50" s="37"/>
      <c r="U50" s="24">
        <v>420</v>
      </c>
      <c r="V50" s="37"/>
      <c r="W50" s="24">
        <f>ROUND(S50-U50,0)</f>
        <v>58</v>
      </c>
    </row>
    <row r="51" spans="1:23" ht="14.1" customHeight="1" x14ac:dyDescent="0.2">
      <c r="A51" s="49" t="s">
        <v>174</v>
      </c>
      <c r="C51" s="3"/>
      <c r="D51" s="25"/>
      <c r="E51" s="24">
        <v>-71</v>
      </c>
      <c r="F51" s="37"/>
      <c r="G51" s="24">
        <v>146</v>
      </c>
      <c r="H51" s="37"/>
      <c r="I51" s="24">
        <v>188</v>
      </c>
      <c r="J51" s="37"/>
      <c r="K51" s="24">
        <v>195</v>
      </c>
      <c r="L51" s="37"/>
      <c r="M51" s="24">
        <v>159</v>
      </c>
      <c r="N51" s="37"/>
      <c r="O51" s="24">
        <f>ROUND(E51-M51,0)</f>
        <v>-230</v>
      </c>
      <c r="P51" s="37"/>
      <c r="Q51" s="76"/>
      <c r="R51" s="25"/>
      <c r="S51" s="24">
        <v>263</v>
      </c>
      <c r="T51" s="37"/>
      <c r="U51" s="24">
        <v>218</v>
      </c>
      <c r="V51" s="37"/>
      <c r="W51" s="24">
        <f>ROUND(S51-U51,0)</f>
        <v>45</v>
      </c>
    </row>
    <row r="52" spans="1:23" ht="14.1" customHeight="1" x14ac:dyDescent="0.2">
      <c r="A52" s="39"/>
      <c r="B52" s="21"/>
      <c r="C52" s="3"/>
      <c r="E52" s="3"/>
      <c r="F52" s="3"/>
      <c r="G52" s="3"/>
      <c r="H52" s="3"/>
      <c r="I52" s="3"/>
      <c r="J52" s="3"/>
      <c r="K52" s="3"/>
      <c r="L52" s="3"/>
      <c r="M52" s="3"/>
      <c r="N52" s="3"/>
      <c r="O52" s="3"/>
      <c r="P52" s="3"/>
      <c r="Q52" s="2"/>
      <c r="S52" s="3"/>
      <c r="T52" s="3"/>
      <c r="U52" s="3"/>
      <c r="V52" s="3"/>
      <c r="W52" s="3"/>
    </row>
    <row r="53" spans="1:23" ht="14.1" customHeight="1" x14ac:dyDescent="0.2">
      <c r="A53" s="163" t="s">
        <v>220</v>
      </c>
      <c r="B53" s="164"/>
      <c r="C53" s="163"/>
      <c r="D53" s="163"/>
      <c r="E53" s="163"/>
      <c r="F53" s="164"/>
      <c r="G53" s="163"/>
      <c r="H53" s="164"/>
      <c r="I53" s="163"/>
      <c r="J53" s="164"/>
      <c r="K53" s="163"/>
      <c r="L53" s="164"/>
      <c r="M53" s="163"/>
      <c r="N53" s="3"/>
      <c r="O53" s="3"/>
      <c r="P53" s="3"/>
      <c r="Q53" s="2"/>
      <c r="S53" s="3"/>
      <c r="T53" s="3"/>
      <c r="U53" s="3"/>
      <c r="V53" s="3"/>
      <c r="W53" s="3"/>
    </row>
    <row r="54" spans="1:23" ht="14.1" customHeight="1" x14ac:dyDescent="0.2">
      <c r="A54" s="165" t="s">
        <v>257</v>
      </c>
      <c r="B54" s="166"/>
      <c r="C54" s="166"/>
      <c r="D54" s="165"/>
      <c r="E54" s="166"/>
      <c r="F54" s="166"/>
      <c r="G54" s="166"/>
      <c r="H54" s="166"/>
      <c r="I54" s="166"/>
      <c r="J54" s="166"/>
      <c r="K54" s="166"/>
      <c r="L54" s="3"/>
      <c r="M54" s="3"/>
      <c r="N54" s="3"/>
      <c r="O54" s="3"/>
      <c r="P54" s="3"/>
      <c r="Q54" s="2"/>
      <c r="T54" s="3"/>
      <c r="U54" s="3"/>
      <c r="V54" s="3"/>
      <c r="W54" s="3"/>
    </row>
    <row r="55" spans="1:23" ht="14.1" customHeight="1" x14ac:dyDescent="0.2">
      <c r="A55" s="58" t="s">
        <v>258</v>
      </c>
      <c r="B55" s="39"/>
      <c r="C55" s="39"/>
      <c r="D55" s="39"/>
      <c r="E55" s="39"/>
      <c r="F55" s="39"/>
      <c r="G55" s="39"/>
      <c r="H55" s="39"/>
      <c r="I55" s="39"/>
      <c r="J55" s="39"/>
      <c r="K55" s="39"/>
      <c r="L55" s="3"/>
      <c r="M55" s="3"/>
      <c r="N55" s="3"/>
      <c r="O55" s="3"/>
      <c r="P55" s="3"/>
      <c r="Q55" s="2"/>
      <c r="T55" s="3"/>
      <c r="U55" s="3"/>
      <c r="V55" s="3"/>
      <c r="W55" s="3"/>
    </row>
  </sheetData>
  <mergeCells count="18">
    <mergeCell ref="A8:C8"/>
    <mergeCell ref="A7:C7"/>
    <mergeCell ref="A3:W3"/>
    <mergeCell ref="A2:W2"/>
    <mergeCell ref="A1:W1"/>
    <mergeCell ref="E6:M6"/>
    <mergeCell ref="S6:W6"/>
    <mergeCell ref="A29:K29"/>
    <mergeCell ref="A30:K30"/>
    <mergeCell ref="A28:M28"/>
    <mergeCell ref="E32:M32"/>
    <mergeCell ref="A31:W31"/>
    <mergeCell ref="S32:W32"/>
    <mergeCell ref="A34:C34"/>
    <mergeCell ref="A33:C33"/>
    <mergeCell ref="A54:K54"/>
    <mergeCell ref="A53:M53"/>
    <mergeCell ref="A32:C32"/>
  </mergeCells>
  <pageMargins left="0.75" right="0.75" top="1" bottom="1" header="0.5" footer="0.5"/>
  <pageSetup scale="63" fitToHeight="2" orientation="landscape" r:id="rId1"/>
  <headerFooter>
    <oddFooter>&amp;L&amp;A</oddFooter>
  </headerFooter>
  <rowBreaks count="1" manualBreakCount="1">
    <brk id="3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0"/>
  <sheetViews>
    <sheetView showGridLines="0" showRuler="0" zoomScaleNormal="100" workbookViewId="0">
      <selection sqref="A1:W1"/>
    </sheetView>
  </sheetViews>
  <sheetFormatPr defaultColWidth="13.7109375" defaultRowHeight="12.75" x14ac:dyDescent="0.2"/>
  <cols>
    <col min="1" max="1" width="62" customWidth="1"/>
    <col min="2" max="4" width="2.7109375" customWidth="1"/>
    <col min="5" max="5" width="11.7109375" customWidth="1"/>
    <col min="6" max="6" width="2" customWidth="1"/>
    <col min="7" max="7" width="11.7109375" customWidth="1"/>
    <col min="8" max="8" width="2" customWidth="1"/>
    <col min="9" max="9" width="11.7109375" customWidth="1"/>
    <col min="10" max="10" width="2" customWidth="1"/>
    <col min="11" max="11" width="11.7109375" customWidth="1"/>
    <col min="12" max="12" width="2" customWidth="1"/>
    <col min="13" max="13" width="11.7109375" customWidth="1"/>
    <col min="14" max="14" width="2" customWidth="1"/>
    <col min="15" max="15" width="12.7109375" customWidth="1"/>
    <col min="16" max="16" width="2" customWidth="1"/>
    <col min="17" max="17" width="1.140625" customWidth="1"/>
    <col min="18" max="18" width="2" customWidth="1"/>
    <col min="19" max="19" width="14" customWidth="1"/>
    <col min="20" max="20" width="2" customWidth="1"/>
    <col min="21" max="21" width="14" customWidth="1"/>
    <col min="22" max="22" width="2" customWidth="1"/>
    <col min="23" max="23" width="12.42578125" customWidth="1"/>
    <col min="24" max="24" width="9.28515625" customWidth="1"/>
  </cols>
  <sheetData>
    <row r="1" spans="1:23" ht="14.1" customHeight="1" x14ac:dyDescent="0.2">
      <c r="A1" s="156" t="s">
        <v>37</v>
      </c>
      <c r="B1" s="156"/>
      <c r="C1" s="156"/>
      <c r="D1" s="156"/>
      <c r="E1" s="156"/>
      <c r="F1" s="156"/>
      <c r="G1" s="156"/>
      <c r="H1" s="156"/>
      <c r="I1" s="156"/>
      <c r="J1" s="156"/>
      <c r="K1" s="156"/>
      <c r="L1" s="156"/>
      <c r="M1" s="156"/>
      <c r="N1" s="156"/>
      <c r="O1" s="156"/>
      <c r="P1" s="156"/>
      <c r="Q1" s="156"/>
      <c r="R1" s="156"/>
      <c r="S1" s="156"/>
      <c r="T1" s="156"/>
      <c r="U1" s="156"/>
      <c r="V1" s="156"/>
      <c r="W1" s="156"/>
    </row>
    <row r="2" spans="1:23" ht="14.1" customHeight="1" x14ac:dyDescent="0.2">
      <c r="A2" s="156" t="s">
        <v>62</v>
      </c>
      <c r="B2" s="156"/>
      <c r="C2" s="156"/>
      <c r="D2" s="156"/>
      <c r="E2" s="156"/>
      <c r="F2" s="156"/>
      <c r="G2" s="156"/>
      <c r="H2" s="156"/>
      <c r="I2" s="156"/>
      <c r="J2" s="156"/>
      <c r="K2" s="156"/>
      <c r="L2" s="156"/>
      <c r="M2" s="156"/>
      <c r="N2" s="156"/>
      <c r="O2" s="156"/>
      <c r="P2" s="156"/>
      <c r="Q2" s="156"/>
      <c r="R2" s="156"/>
      <c r="S2" s="156"/>
      <c r="T2" s="156"/>
      <c r="U2" s="156"/>
      <c r="V2" s="156"/>
      <c r="W2" s="156"/>
    </row>
    <row r="3" spans="1:23" ht="14.1" customHeight="1" x14ac:dyDescent="0.2">
      <c r="A3" s="160" t="s">
        <v>137</v>
      </c>
      <c r="B3" s="161"/>
      <c r="C3" s="161"/>
      <c r="D3" s="161"/>
      <c r="E3" s="161"/>
      <c r="F3" s="161"/>
      <c r="G3" s="161"/>
      <c r="H3" s="161"/>
      <c r="I3" s="161"/>
      <c r="J3" s="161"/>
      <c r="K3" s="161"/>
      <c r="L3" s="161"/>
      <c r="M3" s="161"/>
      <c r="N3" s="161"/>
      <c r="O3" s="161"/>
      <c r="P3" s="161"/>
      <c r="Q3" s="161"/>
      <c r="R3" s="161"/>
      <c r="S3" s="161"/>
      <c r="T3" s="161"/>
      <c r="U3" s="161"/>
      <c r="V3" s="161"/>
      <c r="W3" s="161"/>
    </row>
    <row r="4" spans="1:23" ht="14.1" customHeight="1" x14ac:dyDescent="0.2">
      <c r="A4" s="1"/>
      <c r="B4" s="1"/>
      <c r="C4" s="1"/>
      <c r="D4" s="42"/>
      <c r="E4" s="1"/>
      <c r="F4" s="1"/>
      <c r="G4" s="1"/>
      <c r="H4" s="1"/>
      <c r="I4" s="1"/>
      <c r="J4" s="1"/>
      <c r="K4" s="1"/>
      <c r="L4" s="1"/>
      <c r="M4" s="1"/>
      <c r="N4" s="1"/>
      <c r="O4" s="1"/>
      <c r="P4" s="1"/>
      <c r="Q4" s="1"/>
      <c r="R4" s="42"/>
      <c r="S4" s="1"/>
      <c r="T4" s="1"/>
      <c r="U4" s="1"/>
      <c r="V4" s="1"/>
      <c r="W4" s="1"/>
    </row>
    <row r="5" spans="1:23" ht="14.1" customHeight="1" x14ac:dyDescent="0.2">
      <c r="A5" s="3"/>
      <c r="B5" s="3"/>
      <c r="C5" s="3"/>
      <c r="F5" s="3"/>
      <c r="G5" s="3"/>
      <c r="H5" s="3"/>
      <c r="I5" s="3"/>
      <c r="J5" s="3"/>
      <c r="K5" s="3"/>
      <c r="L5" s="3"/>
      <c r="M5" s="3"/>
      <c r="N5" s="3"/>
      <c r="O5" s="3"/>
      <c r="P5" s="3"/>
      <c r="Q5" s="3"/>
      <c r="T5" s="3"/>
      <c r="U5" s="3"/>
      <c r="V5" s="3"/>
      <c r="W5" s="3"/>
    </row>
    <row r="6" spans="1:23" ht="14.1" customHeight="1" x14ac:dyDescent="0.2">
      <c r="A6" s="3"/>
      <c r="B6" s="3"/>
      <c r="C6" s="3"/>
      <c r="E6" s="162" t="s">
        <v>99</v>
      </c>
      <c r="F6" s="162"/>
      <c r="G6" s="162"/>
      <c r="H6" s="162"/>
      <c r="I6" s="162"/>
      <c r="J6" s="162"/>
      <c r="K6" s="162"/>
      <c r="L6" s="162"/>
      <c r="M6" s="162"/>
      <c r="N6" s="3"/>
      <c r="O6" s="1" t="s">
        <v>100</v>
      </c>
      <c r="P6" s="3"/>
      <c r="Q6" s="3"/>
      <c r="R6" s="23"/>
      <c r="S6" s="162" t="s">
        <v>101</v>
      </c>
      <c r="T6" s="162"/>
      <c r="U6" s="162"/>
      <c r="V6" s="162"/>
      <c r="W6" s="162"/>
    </row>
    <row r="7" spans="1:23" ht="22.5" customHeight="1" x14ac:dyDescent="0.3">
      <c r="A7" s="169" t="s">
        <v>216</v>
      </c>
      <c r="B7" s="170"/>
      <c r="C7" s="170"/>
      <c r="D7" s="42"/>
      <c r="E7" s="18" t="s">
        <v>102</v>
      </c>
      <c r="F7" s="18"/>
      <c r="G7" s="18" t="s">
        <v>103</v>
      </c>
      <c r="H7" s="18"/>
      <c r="I7" s="18" t="s">
        <v>104</v>
      </c>
      <c r="J7" s="18"/>
      <c r="K7" s="18" t="s">
        <v>105</v>
      </c>
      <c r="L7" s="18"/>
      <c r="M7" s="18" t="s">
        <v>102</v>
      </c>
      <c r="N7" s="1"/>
      <c r="O7" s="1" t="s">
        <v>106</v>
      </c>
      <c r="P7" s="1"/>
      <c r="Q7" s="43"/>
      <c r="R7" s="42"/>
      <c r="S7" s="18" t="s">
        <v>102</v>
      </c>
      <c r="T7" s="18"/>
      <c r="U7" s="18" t="s">
        <v>102</v>
      </c>
      <c r="V7" s="18"/>
      <c r="W7" s="18"/>
    </row>
    <row r="8" spans="1:23" ht="14.1" customHeight="1" x14ac:dyDescent="0.2">
      <c r="A8" s="168"/>
      <c r="B8" s="168"/>
      <c r="C8" s="168"/>
      <c r="D8" s="42"/>
      <c r="E8" s="22">
        <v>2018</v>
      </c>
      <c r="F8" s="1"/>
      <c r="G8" s="22">
        <v>2018</v>
      </c>
      <c r="H8" s="1"/>
      <c r="I8" s="22">
        <v>2018</v>
      </c>
      <c r="J8" s="1"/>
      <c r="K8" s="22">
        <v>2017</v>
      </c>
      <c r="L8" s="1"/>
      <c r="M8" s="22">
        <v>2017</v>
      </c>
      <c r="N8" s="1"/>
      <c r="O8" s="10" t="s">
        <v>107</v>
      </c>
      <c r="P8" s="1"/>
      <c r="Q8" s="43"/>
      <c r="R8" s="42"/>
      <c r="S8" s="22">
        <v>2018</v>
      </c>
      <c r="T8" s="1"/>
      <c r="U8" s="22">
        <v>2017</v>
      </c>
      <c r="V8" s="1"/>
      <c r="W8" s="10" t="s">
        <v>108</v>
      </c>
    </row>
    <row r="9" spans="1:23" ht="14.1" customHeight="1" x14ac:dyDescent="0.2">
      <c r="A9" s="4"/>
      <c r="B9" s="4"/>
      <c r="C9" s="4"/>
      <c r="D9" s="40"/>
      <c r="E9" s="12"/>
      <c r="F9" s="4"/>
      <c r="G9" s="12"/>
      <c r="H9" s="4"/>
      <c r="I9" s="12"/>
      <c r="J9" s="4"/>
      <c r="K9" s="12"/>
      <c r="L9" s="4"/>
      <c r="M9" s="12"/>
      <c r="N9" s="4"/>
      <c r="O9" s="144"/>
      <c r="P9" s="135"/>
      <c r="Q9" s="43"/>
      <c r="R9" s="136"/>
      <c r="S9" s="12"/>
      <c r="T9" s="4"/>
      <c r="U9" s="12"/>
      <c r="V9" s="4"/>
      <c r="W9" s="12"/>
    </row>
    <row r="10" spans="1:23" ht="14.1" customHeight="1" x14ac:dyDescent="0.2">
      <c r="A10" s="48" t="s">
        <v>138</v>
      </c>
      <c r="B10" s="3"/>
      <c r="C10" s="3"/>
      <c r="F10" s="3"/>
      <c r="G10" s="3"/>
      <c r="H10" s="3"/>
      <c r="I10" s="3"/>
      <c r="J10" s="3"/>
      <c r="K10" s="3"/>
      <c r="L10" s="3"/>
      <c r="M10" s="3"/>
      <c r="N10" s="3"/>
      <c r="O10" s="142"/>
      <c r="P10" s="142"/>
      <c r="Q10" s="43"/>
      <c r="R10" s="141"/>
      <c r="T10" s="3"/>
      <c r="U10" s="3"/>
      <c r="V10" s="3"/>
      <c r="W10" s="3"/>
    </row>
    <row r="11" spans="1:23" ht="14.1" customHeight="1" x14ac:dyDescent="0.2">
      <c r="A11" s="21" t="s">
        <v>109</v>
      </c>
      <c r="B11" s="21"/>
      <c r="D11" s="25"/>
      <c r="E11" s="24">
        <v>340414</v>
      </c>
      <c r="F11" s="37"/>
      <c r="G11" s="24">
        <v>354534</v>
      </c>
      <c r="H11" s="37"/>
      <c r="I11" s="24">
        <v>375729</v>
      </c>
      <c r="J11" s="37"/>
      <c r="K11" s="24">
        <v>321907</v>
      </c>
      <c r="L11" s="37"/>
      <c r="M11" s="24">
        <v>344211</v>
      </c>
      <c r="N11" s="37"/>
      <c r="O11" s="145">
        <f>ROUND(E11-M11,0)</f>
        <v>-3797</v>
      </c>
      <c r="P11" s="139"/>
      <c r="Q11" s="43"/>
      <c r="R11" s="140"/>
      <c r="S11" s="24">
        <v>1070677</v>
      </c>
      <c r="T11" s="37"/>
      <c r="U11" s="24">
        <v>979733</v>
      </c>
      <c r="V11" s="37"/>
      <c r="W11" s="24">
        <f>ROUND(S11-U11,0)</f>
        <v>90944</v>
      </c>
    </row>
    <row r="12" spans="1:23" ht="14.1" customHeight="1" x14ac:dyDescent="0.2">
      <c r="A12" s="21" t="s">
        <v>139</v>
      </c>
      <c r="B12" s="21"/>
      <c r="D12" s="25"/>
      <c r="E12" s="26">
        <v>16190</v>
      </c>
      <c r="F12" s="37"/>
      <c r="G12" s="26">
        <v>17087</v>
      </c>
      <c r="H12" s="37"/>
      <c r="I12" s="26">
        <v>15764</v>
      </c>
      <c r="J12" s="37"/>
      <c r="K12" s="26">
        <v>14479</v>
      </c>
      <c r="L12" s="37"/>
      <c r="M12" s="26">
        <v>14727</v>
      </c>
      <c r="N12" s="37"/>
      <c r="O12" s="146">
        <f>ROUND(E12-M12,0)</f>
        <v>1463</v>
      </c>
      <c r="P12" s="139"/>
      <c r="Q12" s="43"/>
      <c r="R12" s="140"/>
      <c r="S12" s="26">
        <v>49041</v>
      </c>
      <c r="T12" s="37"/>
      <c r="U12" s="26">
        <v>41032</v>
      </c>
      <c r="V12" s="37"/>
      <c r="W12" s="26">
        <f>ROUND(S12-U12,0)</f>
        <v>8009</v>
      </c>
    </row>
    <row r="13" spans="1:23" ht="14.1" customHeight="1" x14ac:dyDescent="0.2">
      <c r="A13" s="21" t="s">
        <v>224</v>
      </c>
      <c r="B13" s="21"/>
      <c r="D13" s="25"/>
      <c r="E13" s="26">
        <v>0</v>
      </c>
      <c r="F13" s="37"/>
      <c r="G13" s="26">
        <v>0</v>
      </c>
      <c r="H13" s="37"/>
      <c r="I13" s="26">
        <v>9</v>
      </c>
      <c r="J13" s="37"/>
      <c r="K13" s="26">
        <v>45</v>
      </c>
      <c r="L13" s="37"/>
      <c r="M13" s="26">
        <v>0</v>
      </c>
      <c r="N13" s="37"/>
      <c r="O13" s="26">
        <f>ROUND(E13-M13,0)</f>
        <v>0</v>
      </c>
      <c r="P13" s="37"/>
      <c r="Q13" s="44"/>
      <c r="R13" s="25"/>
      <c r="S13" s="26">
        <v>9</v>
      </c>
      <c r="T13" s="37"/>
      <c r="U13" s="26">
        <v>7</v>
      </c>
      <c r="V13" s="37"/>
      <c r="W13" s="26">
        <f>ROUND(S13-U13,0)</f>
        <v>2</v>
      </c>
    </row>
    <row r="14" spans="1:23" ht="14.1" customHeight="1" x14ac:dyDescent="0.2">
      <c r="A14" s="21" t="s">
        <v>144</v>
      </c>
      <c r="B14" s="21"/>
      <c r="D14" s="25"/>
      <c r="E14" s="51">
        <v>455</v>
      </c>
      <c r="F14" s="37"/>
      <c r="G14" s="51">
        <v>917</v>
      </c>
      <c r="H14" s="37"/>
      <c r="I14" s="51">
        <v>2280</v>
      </c>
      <c r="J14" s="37"/>
      <c r="K14" s="51">
        <v>666</v>
      </c>
      <c r="L14" s="37"/>
      <c r="M14" s="51">
        <v>2034</v>
      </c>
      <c r="N14" s="37"/>
      <c r="O14" s="51">
        <f>ROUND(E14-M14,0)</f>
        <v>-1579</v>
      </c>
      <c r="P14" s="37"/>
      <c r="Q14" s="44"/>
      <c r="R14" s="25"/>
      <c r="S14" s="51">
        <v>3652</v>
      </c>
      <c r="T14" s="37"/>
      <c r="U14" s="51">
        <v>4206</v>
      </c>
      <c r="V14" s="37"/>
      <c r="W14" s="51">
        <f>ROUND(S14-U14,0)</f>
        <v>-554</v>
      </c>
    </row>
    <row r="15" spans="1:23" ht="14.1" customHeight="1" x14ac:dyDescent="0.2">
      <c r="A15" s="21" t="s">
        <v>145</v>
      </c>
      <c r="D15" s="25"/>
      <c r="E15" s="53">
        <v>357059</v>
      </c>
      <c r="F15" s="37"/>
      <c r="G15" s="53">
        <f>ROUND(SUM(G11:G14),0)</f>
        <v>372538</v>
      </c>
      <c r="H15" s="37"/>
      <c r="I15" s="53">
        <f>ROUND(SUM(I11:I14),0)</f>
        <v>393782</v>
      </c>
      <c r="J15" s="37"/>
      <c r="K15" s="53">
        <f>ROUND(SUM(K11:K14),0)</f>
        <v>337097</v>
      </c>
      <c r="L15" s="37"/>
      <c r="M15" s="53">
        <f>ROUND(SUM(M11:M14),0)</f>
        <v>360972</v>
      </c>
      <c r="N15" s="37"/>
      <c r="O15" s="53">
        <f>ROUND(SUM(O11:O14),0)</f>
        <v>-3913</v>
      </c>
      <c r="P15" s="37"/>
      <c r="Q15" s="44"/>
      <c r="R15" s="25"/>
      <c r="S15" s="53">
        <v>1123379</v>
      </c>
      <c r="T15" s="37"/>
      <c r="U15" s="53">
        <f>ROUND(SUM(U11:U14),0)</f>
        <v>1024978</v>
      </c>
      <c r="V15" s="37"/>
      <c r="W15" s="53">
        <f>ROUND(SUM(W11:W14),0)</f>
        <v>98401</v>
      </c>
    </row>
    <row r="16" spans="1:23" ht="14.1" customHeight="1" x14ac:dyDescent="0.2">
      <c r="A16" s="3"/>
      <c r="B16" s="3"/>
      <c r="C16" s="3"/>
      <c r="D16" s="25"/>
      <c r="E16" s="37"/>
      <c r="F16" s="37"/>
      <c r="G16" s="37"/>
      <c r="H16" s="37"/>
      <c r="I16" s="37"/>
      <c r="J16" s="37"/>
      <c r="K16" s="37"/>
      <c r="L16" s="37"/>
      <c r="M16" s="37"/>
      <c r="N16" s="37"/>
      <c r="O16" s="37"/>
      <c r="P16" s="37"/>
      <c r="Q16" s="44"/>
      <c r="R16" s="25"/>
      <c r="S16" s="37"/>
      <c r="T16" s="37"/>
      <c r="U16" s="37"/>
      <c r="V16" s="37"/>
      <c r="W16" s="37"/>
    </row>
    <row r="17" spans="1:23" ht="14.1" customHeight="1" x14ac:dyDescent="0.2">
      <c r="A17" s="48" t="s">
        <v>146</v>
      </c>
      <c r="B17" s="3"/>
      <c r="C17" s="3"/>
      <c r="D17" s="25"/>
      <c r="E17" s="37"/>
      <c r="F17" s="37"/>
      <c r="G17" s="37"/>
      <c r="H17" s="37"/>
      <c r="I17" s="37"/>
      <c r="J17" s="37"/>
      <c r="K17" s="37"/>
      <c r="L17" s="37"/>
      <c r="M17" s="37"/>
      <c r="N17" s="37"/>
      <c r="O17" s="37"/>
      <c r="P17" s="37"/>
      <c r="Q17" s="44"/>
      <c r="R17" s="25"/>
      <c r="S17" s="37"/>
      <c r="T17" s="37"/>
      <c r="U17" s="37"/>
      <c r="V17" s="37"/>
      <c r="W17" s="37"/>
    </row>
    <row r="18" spans="1:23" ht="14.1" customHeight="1" x14ac:dyDescent="0.2">
      <c r="A18" s="21" t="s">
        <v>147</v>
      </c>
      <c r="B18" s="21"/>
      <c r="D18" s="25"/>
      <c r="E18" s="26">
        <v>291442</v>
      </c>
      <c r="F18" s="37"/>
      <c r="G18" s="26">
        <v>310187</v>
      </c>
      <c r="H18" s="37"/>
      <c r="I18" s="26">
        <v>326802</v>
      </c>
      <c r="J18" s="37"/>
      <c r="K18" s="26">
        <v>249735</v>
      </c>
      <c r="L18" s="37"/>
      <c r="M18" s="26">
        <v>285071</v>
      </c>
      <c r="N18" s="37"/>
      <c r="O18" s="26">
        <f>ROUND(E18-M18,0)</f>
        <v>6371</v>
      </c>
      <c r="P18" s="37"/>
      <c r="Q18" s="44"/>
      <c r="R18" s="25"/>
      <c r="S18" s="26">
        <v>928431</v>
      </c>
      <c r="T18" s="37"/>
      <c r="U18" s="26">
        <v>846476</v>
      </c>
      <c r="V18" s="37"/>
      <c r="W18" s="26">
        <f>ROUND(S18-U18,0)</f>
        <v>81955</v>
      </c>
    </row>
    <row r="19" spans="1:23" ht="14.1" customHeight="1" x14ac:dyDescent="0.2">
      <c r="A19" s="21" t="s">
        <v>149</v>
      </c>
      <c r="B19" s="21"/>
      <c r="D19" s="25"/>
      <c r="E19" s="26">
        <v>21817</v>
      </c>
      <c r="F19" s="37"/>
      <c r="G19" s="26">
        <v>29961</v>
      </c>
      <c r="H19" s="37"/>
      <c r="I19" s="26">
        <v>25552</v>
      </c>
      <c r="J19" s="37"/>
      <c r="K19" s="26">
        <v>25880</v>
      </c>
      <c r="L19" s="37"/>
      <c r="M19" s="26">
        <v>35751</v>
      </c>
      <c r="N19" s="37"/>
      <c r="O19" s="26">
        <f>ROUND(E19-M19,0)</f>
        <v>-13934</v>
      </c>
      <c r="P19" s="37"/>
      <c r="Q19" s="44"/>
      <c r="R19" s="25"/>
      <c r="S19" s="26">
        <v>77330</v>
      </c>
      <c r="T19" s="37"/>
      <c r="U19" s="26">
        <v>66263</v>
      </c>
      <c r="V19" s="37"/>
      <c r="W19" s="26">
        <f>ROUND(S19-U19,0)</f>
        <v>11067</v>
      </c>
    </row>
    <row r="20" spans="1:23" ht="14.1" customHeight="1" x14ac:dyDescent="0.2">
      <c r="A20" s="21" t="s">
        <v>150</v>
      </c>
      <c r="B20" s="21"/>
      <c r="D20" s="25"/>
      <c r="E20" s="51">
        <v>25430</v>
      </c>
      <c r="F20" s="37"/>
      <c r="G20" s="51">
        <v>25922</v>
      </c>
      <c r="H20" s="37"/>
      <c r="I20" s="51">
        <v>26007</v>
      </c>
      <c r="J20" s="37"/>
      <c r="K20" s="51">
        <v>31747</v>
      </c>
      <c r="L20" s="37"/>
      <c r="M20" s="51">
        <v>24729</v>
      </c>
      <c r="N20" s="37"/>
      <c r="O20" s="51">
        <f>ROUND(E20-M20,0)</f>
        <v>701</v>
      </c>
      <c r="P20" s="37"/>
      <c r="Q20" s="44"/>
      <c r="R20" s="25"/>
      <c r="S20" s="51">
        <v>77359</v>
      </c>
      <c r="T20" s="37"/>
      <c r="U20" s="51">
        <v>71488</v>
      </c>
      <c r="V20" s="37"/>
      <c r="W20" s="51">
        <f>ROUND(S20-U20,0)</f>
        <v>5871</v>
      </c>
    </row>
    <row r="21" spans="1:23" ht="14.1" customHeight="1" x14ac:dyDescent="0.2">
      <c r="A21" s="21" t="s">
        <v>153</v>
      </c>
      <c r="D21" s="25"/>
      <c r="E21" s="53">
        <v>338689</v>
      </c>
      <c r="F21" s="37"/>
      <c r="G21" s="53">
        <f>ROUND(SUM(G18:G20),0)</f>
        <v>366070</v>
      </c>
      <c r="H21" s="37"/>
      <c r="I21" s="53">
        <f>ROUND(SUM(I18:I20),0)</f>
        <v>378361</v>
      </c>
      <c r="J21" s="37"/>
      <c r="K21" s="53">
        <f>ROUND(SUM(K18:K20),0)</f>
        <v>307362</v>
      </c>
      <c r="L21" s="37"/>
      <c r="M21" s="53">
        <f>ROUND(SUM(M18:M20),0)</f>
        <v>345551</v>
      </c>
      <c r="N21" s="37"/>
      <c r="O21" s="53">
        <f>ROUND(SUM(O18:O20),0)</f>
        <v>-6862</v>
      </c>
      <c r="P21" s="37"/>
      <c r="Q21" s="44"/>
      <c r="R21" s="25"/>
      <c r="S21" s="53">
        <v>1083120</v>
      </c>
      <c r="T21" s="37"/>
      <c r="U21" s="53">
        <f>ROUND(SUM(U18:U20),0)</f>
        <v>984227</v>
      </c>
      <c r="V21" s="37"/>
      <c r="W21" s="53">
        <f>ROUND(SUM(W18:W20),0)</f>
        <v>98893</v>
      </c>
    </row>
    <row r="22" spans="1:23" ht="14.1" customHeight="1" x14ac:dyDescent="0.2">
      <c r="A22" s="3"/>
      <c r="D22" s="25"/>
      <c r="E22" s="21"/>
      <c r="F22" s="37"/>
      <c r="G22" s="21"/>
      <c r="H22" s="37"/>
      <c r="I22" s="21"/>
      <c r="J22" s="37"/>
      <c r="K22" s="21"/>
      <c r="L22" s="37"/>
      <c r="M22" s="21"/>
      <c r="N22" s="37"/>
      <c r="O22" s="21"/>
      <c r="P22" s="37"/>
      <c r="Q22" s="44"/>
      <c r="R22" s="25"/>
      <c r="S22" s="21"/>
      <c r="T22" s="37"/>
      <c r="U22" s="21"/>
      <c r="V22" s="37"/>
      <c r="W22" s="21"/>
    </row>
    <row r="23" spans="1:23" ht="15" customHeight="1" x14ac:dyDescent="0.2">
      <c r="A23" s="21" t="s">
        <v>154</v>
      </c>
      <c r="D23" s="25"/>
      <c r="E23" s="70">
        <v>18370</v>
      </c>
      <c r="F23" s="37"/>
      <c r="G23" s="70">
        <f>ROUND(G15-G21,0)</f>
        <v>6468</v>
      </c>
      <c r="H23" s="37"/>
      <c r="I23" s="70">
        <f>ROUND(I15-I21,0)</f>
        <v>15421</v>
      </c>
      <c r="J23" s="37"/>
      <c r="K23" s="70">
        <f>ROUND(K15-K21,0)</f>
        <v>29735</v>
      </c>
      <c r="L23" s="37"/>
      <c r="M23" s="70">
        <f>ROUND(M15-M21,0)</f>
        <v>15421</v>
      </c>
      <c r="N23" s="37"/>
      <c r="O23" s="70">
        <f>ROUND(O15-O21,0)</f>
        <v>2949</v>
      </c>
      <c r="P23" s="37"/>
      <c r="Q23" s="44"/>
      <c r="R23" s="25"/>
      <c r="S23" s="70">
        <v>40259</v>
      </c>
      <c r="T23" s="37"/>
      <c r="U23" s="70">
        <f>ROUND(U15-U21,0)</f>
        <v>40751</v>
      </c>
      <c r="V23" s="37"/>
      <c r="W23" s="70">
        <f>ROUND(W15-W21,0)</f>
        <v>-492</v>
      </c>
    </row>
    <row r="24" spans="1:23" ht="14.1" customHeight="1" x14ac:dyDescent="0.2">
      <c r="A24" s="3"/>
      <c r="B24" s="3"/>
      <c r="C24" s="21"/>
      <c r="D24" s="25"/>
      <c r="E24" s="79"/>
      <c r="F24" s="3"/>
      <c r="G24" s="79"/>
      <c r="H24" s="3"/>
      <c r="I24" s="79"/>
      <c r="J24" s="3"/>
      <c r="K24" s="79"/>
      <c r="L24" s="3"/>
      <c r="M24" s="79"/>
      <c r="N24" s="3"/>
      <c r="O24" s="79"/>
      <c r="P24" s="3"/>
      <c r="Q24" s="41"/>
      <c r="R24" s="25"/>
      <c r="S24" s="79"/>
      <c r="T24" s="3"/>
      <c r="U24" s="79"/>
      <c r="V24" s="3"/>
      <c r="W24" s="79"/>
    </row>
    <row r="25" spans="1:23" ht="14.1" customHeight="1" x14ac:dyDescent="0.2">
      <c r="A25" s="48" t="s">
        <v>217</v>
      </c>
      <c r="B25" s="3"/>
      <c r="C25" s="3"/>
      <c r="D25" s="25"/>
      <c r="E25" s="3"/>
      <c r="F25" s="3"/>
      <c r="G25" s="3"/>
      <c r="H25" s="3"/>
      <c r="I25" s="3"/>
      <c r="J25" s="3"/>
      <c r="K25" s="3"/>
      <c r="L25" s="3"/>
      <c r="M25" s="3"/>
      <c r="N25" s="3"/>
      <c r="O25" s="3"/>
      <c r="P25" s="3"/>
      <c r="Q25" s="41"/>
      <c r="R25" s="25"/>
      <c r="S25" s="3"/>
      <c r="T25" s="3"/>
      <c r="U25" s="3"/>
      <c r="V25" s="3"/>
      <c r="W25" s="3"/>
    </row>
    <row r="26" spans="1:23" ht="14.1" customHeight="1" x14ac:dyDescent="0.2">
      <c r="A26" s="21" t="s">
        <v>147</v>
      </c>
      <c r="C26" s="21"/>
      <c r="D26" s="25"/>
      <c r="E26" s="27">
        <v>0.85599999999999998</v>
      </c>
      <c r="F26" s="37"/>
      <c r="G26" s="27">
        <v>0.875</v>
      </c>
      <c r="H26" s="37"/>
      <c r="I26" s="27">
        <v>0.87</v>
      </c>
      <c r="J26" s="37"/>
      <c r="K26" s="27">
        <v>0.77600000000000002</v>
      </c>
      <c r="L26" s="37"/>
      <c r="M26" s="27">
        <v>0.82799999999999996</v>
      </c>
      <c r="N26" s="37"/>
      <c r="O26" s="27">
        <f>ROUND(E26-M26,3)</f>
        <v>2.8000000000000001E-2</v>
      </c>
      <c r="P26" s="37"/>
      <c r="Q26" s="44"/>
      <c r="R26" s="35"/>
      <c r="S26" s="27">
        <v>0.86699999999999999</v>
      </c>
      <c r="T26" s="37"/>
      <c r="U26" s="27">
        <v>0.86399999999999999</v>
      </c>
      <c r="V26" s="37"/>
      <c r="W26" s="27">
        <f>ROUND(S26-U26,3)</f>
        <v>3.0000000000000001E-3</v>
      </c>
    </row>
    <row r="27" spans="1:23" ht="14.1" customHeight="1" x14ac:dyDescent="0.2">
      <c r="A27" s="21" t="s">
        <v>149</v>
      </c>
      <c r="C27" s="3"/>
      <c r="D27" s="25"/>
      <c r="E27" s="27">
        <v>6.4000000000000001E-2</v>
      </c>
      <c r="F27" s="37"/>
      <c r="G27" s="27">
        <v>8.5000000000000006E-2</v>
      </c>
      <c r="H27" s="37"/>
      <c r="I27" s="27">
        <v>6.8000000000000005E-2</v>
      </c>
      <c r="J27" s="37"/>
      <c r="K27" s="27">
        <v>0.08</v>
      </c>
      <c r="L27" s="37"/>
      <c r="M27" s="27">
        <v>0.104</v>
      </c>
      <c r="N27" s="37"/>
      <c r="O27" s="27">
        <f>ROUND(E27-M27,3)</f>
        <v>-0.04</v>
      </c>
      <c r="P27" s="37"/>
      <c r="Q27" s="44"/>
      <c r="R27" s="35"/>
      <c r="S27" s="27">
        <v>7.1999999999999995E-2</v>
      </c>
      <c r="T27" s="37"/>
      <c r="U27" s="27">
        <v>6.8000000000000005E-2</v>
      </c>
      <c r="V27" s="37"/>
      <c r="W27" s="27">
        <f>ROUND(S27-U27,3)</f>
        <v>4.0000000000000001E-3</v>
      </c>
    </row>
    <row r="28" spans="1:23" ht="14.1" customHeight="1" x14ac:dyDescent="0.2">
      <c r="A28" s="21" t="s">
        <v>150</v>
      </c>
      <c r="C28" s="3"/>
      <c r="D28" s="25"/>
      <c r="E28" s="27">
        <v>7.4999999999999997E-2</v>
      </c>
      <c r="F28" s="37"/>
      <c r="G28" s="27">
        <v>7.2999999999999995E-2</v>
      </c>
      <c r="H28" s="37"/>
      <c r="I28" s="27">
        <v>6.9000000000000006E-2</v>
      </c>
      <c r="J28" s="37"/>
      <c r="K28" s="27">
        <v>9.9000000000000005E-2</v>
      </c>
      <c r="L28" s="37"/>
      <c r="M28" s="27">
        <v>7.1999999999999995E-2</v>
      </c>
      <c r="N28" s="37"/>
      <c r="O28" s="27">
        <f>ROUND(E28-M28,3)</f>
        <v>3.0000000000000001E-3</v>
      </c>
      <c r="P28" s="37"/>
      <c r="Q28" s="44"/>
      <c r="R28" s="35"/>
      <c r="S28" s="27">
        <v>7.1999999999999995E-2</v>
      </c>
      <c r="T28" s="37"/>
      <c r="U28" s="27">
        <v>7.2999999999999995E-2</v>
      </c>
      <c r="V28" s="37"/>
      <c r="W28" s="27">
        <f>ROUND(S28-U28,3)</f>
        <v>-1E-3</v>
      </c>
    </row>
    <row r="29" spans="1:23" ht="14.1" customHeight="1" x14ac:dyDescent="0.2">
      <c r="A29" s="3"/>
      <c r="B29" s="21"/>
      <c r="C29" s="3"/>
      <c r="D29" s="25"/>
      <c r="F29" s="3"/>
      <c r="G29" s="21"/>
      <c r="H29" s="3"/>
      <c r="I29" s="21"/>
      <c r="J29" s="3"/>
      <c r="K29" s="21"/>
      <c r="L29" s="3"/>
      <c r="M29" s="21"/>
      <c r="N29" s="3"/>
      <c r="O29" s="21"/>
      <c r="P29" s="3"/>
      <c r="Q29" s="41"/>
      <c r="R29" s="25"/>
      <c r="T29" s="3"/>
      <c r="U29" s="21"/>
      <c r="V29" s="3"/>
      <c r="W29" s="21"/>
    </row>
    <row r="30" spans="1:23" ht="14.1" customHeight="1" x14ac:dyDescent="0.2">
      <c r="A30" s="3"/>
      <c r="B30" s="21"/>
      <c r="C30" s="28"/>
      <c r="D30" s="25"/>
      <c r="F30" s="3"/>
      <c r="G30" s="21"/>
      <c r="H30" s="3"/>
      <c r="I30" s="21"/>
      <c r="J30" s="3"/>
      <c r="K30" s="21"/>
      <c r="L30" s="3"/>
      <c r="M30" s="21"/>
      <c r="N30" s="3"/>
      <c r="O30" s="21"/>
      <c r="P30" s="3"/>
      <c r="Q30" s="41"/>
      <c r="R30" s="25"/>
      <c r="T30" s="3"/>
      <c r="U30" s="21"/>
      <c r="V30" s="3"/>
      <c r="W30" s="21"/>
    </row>
    <row r="31" spans="1:23" ht="14.1" customHeight="1" x14ac:dyDescent="0.2">
      <c r="A31" s="48" t="s">
        <v>218</v>
      </c>
      <c r="B31" s="21"/>
      <c r="C31" s="3"/>
      <c r="D31" s="25"/>
      <c r="F31" s="3"/>
      <c r="G31" s="21"/>
      <c r="H31" s="3"/>
      <c r="I31" s="21"/>
      <c r="J31" s="3"/>
      <c r="K31" s="21"/>
      <c r="L31" s="3"/>
      <c r="M31" s="21"/>
      <c r="N31" s="3"/>
      <c r="O31" s="21"/>
      <c r="P31" s="3"/>
      <c r="Q31" s="41"/>
      <c r="R31" s="25"/>
      <c r="T31" s="3"/>
      <c r="U31" s="21"/>
      <c r="V31" s="3"/>
      <c r="W31" s="21"/>
    </row>
    <row r="32" spans="1:23" ht="14.1" customHeight="1" x14ac:dyDescent="0.2">
      <c r="A32" s="21" t="s">
        <v>109</v>
      </c>
      <c r="C32" s="3"/>
      <c r="D32" s="25"/>
      <c r="E32" s="24">
        <v>-6362</v>
      </c>
      <c r="F32" s="37"/>
      <c r="G32" s="24">
        <v>18659</v>
      </c>
      <c r="H32" s="37"/>
      <c r="I32" s="24">
        <v>40308</v>
      </c>
      <c r="J32" s="37"/>
      <c r="K32" s="24">
        <v>19482</v>
      </c>
      <c r="L32" s="37"/>
      <c r="M32" s="24">
        <v>7297</v>
      </c>
      <c r="N32" s="37"/>
      <c r="O32" s="24">
        <f>ROUND(E32-M32,0)</f>
        <v>-13659</v>
      </c>
      <c r="P32" s="37"/>
      <c r="Q32" s="44"/>
      <c r="R32" s="25"/>
      <c r="S32" s="24">
        <v>52605</v>
      </c>
      <c r="T32" s="37"/>
      <c r="U32" s="24">
        <v>-27811</v>
      </c>
      <c r="V32" s="37"/>
      <c r="W32" s="24">
        <f>ROUND(S32-U32,0)</f>
        <v>80416</v>
      </c>
    </row>
    <row r="33" spans="1:23" ht="14.1" customHeight="1" x14ac:dyDescent="0.2">
      <c r="A33" s="21" t="s">
        <v>219</v>
      </c>
      <c r="C33" s="3"/>
      <c r="D33" s="25"/>
      <c r="E33" s="24">
        <v>-363</v>
      </c>
      <c r="F33" s="37"/>
      <c r="G33" s="24">
        <v>978</v>
      </c>
      <c r="H33" s="37"/>
      <c r="I33" s="24">
        <v>1801</v>
      </c>
      <c r="J33" s="37"/>
      <c r="K33" s="24">
        <v>2037</v>
      </c>
      <c r="L33" s="37"/>
      <c r="M33" s="24">
        <v>703</v>
      </c>
      <c r="N33" s="37"/>
      <c r="O33" s="24">
        <f>ROUND(E33-M33,0)</f>
        <v>-1066</v>
      </c>
      <c r="P33" s="37"/>
      <c r="Q33" s="44"/>
      <c r="R33" s="25"/>
      <c r="S33" s="24">
        <v>2416</v>
      </c>
      <c r="T33" s="37"/>
      <c r="U33" s="24">
        <v>-540</v>
      </c>
      <c r="V33" s="37"/>
      <c r="W33" s="24">
        <f>ROUND(S33-U33,0)</f>
        <v>2956</v>
      </c>
    </row>
    <row r="34" spans="1:23" ht="14.1" customHeight="1" x14ac:dyDescent="0.2">
      <c r="A34" s="71"/>
      <c r="C34" s="20"/>
      <c r="D34" s="25"/>
      <c r="E34" s="87"/>
      <c r="F34" s="87"/>
      <c r="G34" s="87"/>
      <c r="H34" s="87"/>
      <c r="I34" s="87"/>
      <c r="J34" s="87"/>
      <c r="K34" s="87"/>
      <c r="L34" s="87"/>
      <c r="M34" s="87"/>
      <c r="N34" s="87"/>
      <c r="O34" s="87"/>
      <c r="P34" s="87"/>
      <c r="Q34" s="44"/>
      <c r="R34" s="25"/>
      <c r="S34" s="87"/>
      <c r="T34" s="87"/>
      <c r="U34" s="87"/>
      <c r="V34" s="87"/>
      <c r="W34" s="87"/>
    </row>
    <row r="35" spans="1:23" ht="14.1" customHeight="1" x14ac:dyDescent="0.2">
      <c r="A35" s="48" t="s">
        <v>259</v>
      </c>
      <c r="B35" s="21"/>
      <c r="C35" s="3"/>
      <c r="D35" s="25"/>
      <c r="E35" s="24">
        <v>45601</v>
      </c>
      <c r="F35" s="37"/>
      <c r="G35" s="24">
        <v>47851</v>
      </c>
      <c r="H35" s="37"/>
      <c r="I35" s="24">
        <v>48898</v>
      </c>
      <c r="J35" s="37"/>
      <c r="K35" s="24">
        <v>47322</v>
      </c>
      <c r="L35" s="37"/>
      <c r="M35" s="24">
        <v>48985</v>
      </c>
      <c r="N35" s="37"/>
      <c r="O35" s="24">
        <f>ROUND(E35-M35,0)</f>
        <v>-3384</v>
      </c>
      <c r="P35" s="37"/>
      <c r="Q35" s="44"/>
      <c r="R35" s="25"/>
      <c r="S35" s="24">
        <v>142350</v>
      </c>
      <c r="T35" s="37"/>
      <c r="U35" s="24">
        <v>144172</v>
      </c>
      <c r="V35" s="37"/>
      <c r="W35" s="24">
        <f>ROUND(S35-U35,0)</f>
        <v>-1822</v>
      </c>
    </row>
    <row r="36" spans="1:23" ht="14.1" customHeight="1" x14ac:dyDescent="0.2">
      <c r="A36" s="2"/>
      <c r="B36" s="21"/>
      <c r="C36" s="3"/>
      <c r="D36" s="25"/>
      <c r="E36" s="3"/>
      <c r="F36" s="3"/>
      <c r="G36" s="3"/>
      <c r="H36" s="3"/>
      <c r="I36" s="3"/>
      <c r="J36" s="3"/>
      <c r="K36" s="3"/>
      <c r="L36" s="3"/>
      <c r="M36" s="3"/>
      <c r="N36" s="3"/>
      <c r="O36" s="3"/>
      <c r="P36" s="3"/>
      <c r="Q36" s="3"/>
      <c r="R36" s="23"/>
      <c r="S36" s="3"/>
      <c r="T36" s="3"/>
      <c r="U36" s="3"/>
      <c r="V36" s="3"/>
      <c r="W36" s="3"/>
    </row>
    <row r="37" spans="1:23" ht="14.1" customHeight="1" x14ac:dyDescent="0.2">
      <c r="A37" s="163" t="s">
        <v>220</v>
      </c>
      <c r="B37" s="164"/>
      <c r="C37" s="164"/>
      <c r="D37" s="163"/>
      <c r="E37" s="164"/>
      <c r="F37" s="164"/>
      <c r="G37" s="164"/>
      <c r="H37" s="164"/>
      <c r="I37" s="164"/>
      <c r="J37" s="164"/>
      <c r="K37" s="164"/>
      <c r="L37" s="164"/>
      <c r="M37" s="164"/>
      <c r="N37" s="164"/>
      <c r="O37" s="164"/>
      <c r="P37" s="47"/>
      <c r="Q37" s="47"/>
      <c r="R37" s="66"/>
      <c r="S37" s="47"/>
      <c r="T37" s="47"/>
      <c r="U37" s="47"/>
      <c r="V37" s="47"/>
      <c r="W37" s="47"/>
    </row>
    <row r="38" spans="1:23" ht="14.1" customHeight="1" x14ac:dyDescent="0.2">
      <c r="A38" s="165" t="s">
        <v>255</v>
      </c>
      <c r="B38" s="166"/>
      <c r="C38" s="166"/>
      <c r="D38" s="165"/>
      <c r="E38" s="165"/>
      <c r="F38" s="166"/>
      <c r="G38" s="165"/>
      <c r="H38" s="166"/>
      <c r="I38" s="165"/>
      <c r="J38" s="166"/>
      <c r="K38" s="165"/>
      <c r="L38" s="166"/>
      <c r="M38" s="165"/>
      <c r="N38" s="166"/>
      <c r="O38" s="165"/>
      <c r="P38" s="39"/>
      <c r="Q38" s="39"/>
      <c r="R38" s="58"/>
      <c r="S38" s="58"/>
      <c r="T38" s="39"/>
      <c r="U38" s="58"/>
      <c r="V38" s="39"/>
      <c r="W38" s="58"/>
    </row>
    <row r="39" spans="1:23" ht="14.1" customHeight="1" x14ac:dyDescent="0.2">
      <c r="A39" s="168"/>
      <c r="B39" s="168"/>
      <c r="C39" s="168"/>
      <c r="D39" s="77"/>
      <c r="E39" s="162" t="s">
        <v>99</v>
      </c>
      <c r="F39" s="162"/>
      <c r="G39" s="162"/>
      <c r="H39" s="162"/>
      <c r="I39" s="162"/>
      <c r="J39" s="162"/>
      <c r="K39" s="162"/>
      <c r="L39" s="162"/>
      <c r="M39" s="162"/>
      <c r="O39" s="1" t="s">
        <v>100</v>
      </c>
      <c r="Q39" s="41"/>
      <c r="R39" s="23"/>
      <c r="S39" s="162" t="s">
        <v>101</v>
      </c>
      <c r="T39" s="162"/>
      <c r="U39" s="162"/>
      <c r="V39" s="162"/>
      <c r="W39" s="162"/>
    </row>
    <row r="40" spans="1:23" ht="22.5" customHeight="1" x14ac:dyDescent="0.3">
      <c r="A40" s="169" t="s">
        <v>222</v>
      </c>
      <c r="B40" s="170"/>
      <c r="C40" s="170"/>
      <c r="D40" s="77"/>
      <c r="E40" s="18" t="s">
        <v>102</v>
      </c>
      <c r="F40" s="18"/>
      <c r="G40" s="18" t="s">
        <v>103</v>
      </c>
      <c r="H40" s="18"/>
      <c r="I40" s="18" t="s">
        <v>104</v>
      </c>
      <c r="J40" s="18"/>
      <c r="K40" s="18" t="s">
        <v>105</v>
      </c>
      <c r="L40" s="18"/>
      <c r="M40" s="18" t="s">
        <v>102</v>
      </c>
      <c r="N40" s="1"/>
      <c r="O40" s="1" t="s">
        <v>106</v>
      </c>
      <c r="P40" s="1"/>
      <c r="Q40" s="43"/>
      <c r="R40" s="42"/>
      <c r="S40" s="18" t="s">
        <v>102</v>
      </c>
      <c r="T40" s="18"/>
      <c r="U40" s="18" t="s">
        <v>102</v>
      </c>
      <c r="V40" s="18"/>
      <c r="W40" s="18"/>
    </row>
    <row r="41" spans="1:23" ht="14.1" customHeight="1" x14ac:dyDescent="0.2">
      <c r="A41" s="167"/>
      <c r="B41" s="168"/>
      <c r="C41" s="168"/>
      <c r="D41" s="40"/>
      <c r="E41" s="22">
        <v>2018</v>
      </c>
      <c r="F41" s="1"/>
      <c r="G41" s="22">
        <v>2018</v>
      </c>
      <c r="H41" s="1"/>
      <c r="I41" s="22">
        <v>2018</v>
      </c>
      <c r="J41" s="1"/>
      <c r="K41" s="22">
        <v>2017</v>
      </c>
      <c r="L41" s="1"/>
      <c r="M41" s="22">
        <v>2017</v>
      </c>
      <c r="N41" s="1"/>
      <c r="O41" s="10" t="s">
        <v>107</v>
      </c>
      <c r="P41" s="1"/>
      <c r="Q41" s="43"/>
      <c r="R41" s="42"/>
      <c r="S41" s="22">
        <v>2018</v>
      </c>
      <c r="T41" s="1"/>
      <c r="U41" s="22">
        <v>2017</v>
      </c>
      <c r="V41" s="1"/>
      <c r="W41" s="10" t="s">
        <v>108</v>
      </c>
    </row>
    <row r="42" spans="1:23" ht="14.1" customHeight="1" x14ac:dyDescent="0.2">
      <c r="A42" s="48" t="s">
        <v>138</v>
      </c>
      <c r="B42" s="3"/>
      <c r="C42" s="3"/>
      <c r="D42" s="23"/>
      <c r="E42" s="54"/>
      <c r="F42" s="3"/>
      <c r="G42" s="78"/>
      <c r="H42" s="3"/>
      <c r="I42" s="78"/>
      <c r="J42" s="3"/>
      <c r="K42" s="78"/>
      <c r="L42" s="3"/>
      <c r="M42" s="78"/>
      <c r="N42" s="3"/>
      <c r="O42" s="54"/>
      <c r="P42" s="3"/>
      <c r="Q42" s="41"/>
      <c r="R42" s="23"/>
      <c r="S42" s="54"/>
      <c r="T42" s="3"/>
      <c r="U42" s="78"/>
      <c r="V42" s="3"/>
      <c r="W42" s="78"/>
    </row>
    <row r="43" spans="1:23" ht="14.1" customHeight="1" x14ac:dyDescent="0.2">
      <c r="A43" s="21" t="s">
        <v>109</v>
      </c>
      <c r="B43" s="3"/>
      <c r="D43" s="23"/>
      <c r="E43" s="24">
        <v>340414</v>
      </c>
      <c r="F43" s="37"/>
      <c r="G43" s="24">
        <v>354534</v>
      </c>
      <c r="H43" s="37"/>
      <c r="I43" s="24">
        <v>375729</v>
      </c>
      <c r="J43" s="37"/>
      <c r="K43" s="24">
        <v>321907</v>
      </c>
      <c r="L43" s="37"/>
      <c r="M43" s="24">
        <v>344211</v>
      </c>
      <c r="N43" s="37"/>
      <c r="O43" s="24">
        <f>ROUND(E43-M43,0)</f>
        <v>-3797</v>
      </c>
      <c r="P43" s="37"/>
      <c r="Q43" s="44"/>
      <c r="R43" s="35"/>
      <c r="S43" s="24">
        <v>1070677</v>
      </c>
      <c r="T43" s="37"/>
      <c r="U43" s="24">
        <v>979733</v>
      </c>
      <c r="V43" s="37"/>
      <c r="W43" s="26">
        <f>ROUND(S43-U43,0)</f>
        <v>90944</v>
      </c>
    </row>
    <row r="44" spans="1:23" ht="14.1" customHeight="1" x14ac:dyDescent="0.2">
      <c r="A44" s="21" t="s">
        <v>139</v>
      </c>
      <c r="B44" s="3"/>
      <c r="D44" s="23"/>
      <c r="E44" s="26">
        <v>16190</v>
      </c>
      <c r="F44" s="37"/>
      <c r="G44" s="26">
        <v>17087</v>
      </c>
      <c r="H44" s="37"/>
      <c r="I44" s="26">
        <v>15764</v>
      </c>
      <c r="J44" s="37"/>
      <c r="K44" s="26">
        <v>14479</v>
      </c>
      <c r="L44" s="37"/>
      <c r="M44" s="26">
        <v>14727</v>
      </c>
      <c r="N44" s="37"/>
      <c r="O44" s="26">
        <f>ROUND(E44-M44,0)</f>
        <v>1463</v>
      </c>
      <c r="P44" s="37"/>
      <c r="Q44" s="44"/>
      <c r="R44" s="35"/>
      <c r="S44" s="26">
        <v>49041</v>
      </c>
      <c r="T44" s="37"/>
      <c r="U44" s="26">
        <v>41032</v>
      </c>
      <c r="V44" s="37"/>
      <c r="W44" s="26">
        <f>ROUND(S44-U44,0)</f>
        <v>8009</v>
      </c>
    </row>
    <row r="45" spans="1:23" ht="14.1" customHeight="1" x14ac:dyDescent="0.2">
      <c r="A45" s="21" t="s">
        <v>144</v>
      </c>
      <c r="B45" s="3"/>
      <c r="D45" s="23"/>
      <c r="E45" s="51">
        <v>455</v>
      </c>
      <c r="F45" s="37"/>
      <c r="G45" s="51">
        <v>917</v>
      </c>
      <c r="H45" s="37"/>
      <c r="I45" s="51">
        <v>2280</v>
      </c>
      <c r="J45" s="37"/>
      <c r="K45" s="51">
        <v>666</v>
      </c>
      <c r="L45" s="37"/>
      <c r="M45" s="51">
        <v>2034</v>
      </c>
      <c r="N45" s="37"/>
      <c r="O45" s="51">
        <f>ROUND(E45-M45,0)</f>
        <v>-1579</v>
      </c>
      <c r="P45" s="37"/>
      <c r="Q45" s="44"/>
      <c r="R45" s="35"/>
      <c r="S45" s="51">
        <v>3652</v>
      </c>
      <c r="T45" s="37"/>
      <c r="U45" s="51">
        <v>4206</v>
      </c>
      <c r="V45" s="37"/>
      <c r="W45" s="51">
        <f>ROUND(S45-U45,0)</f>
        <v>-554</v>
      </c>
    </row>
    <row r="46" spans="1:23" ht="14.1" customHeight="1" x14ac:dyDescent="0.2">
      <c r="A46" s="21" t="s">
        <v>145</v>
      </c>
      <c r="D46" s="25"/>
      <c r="E46" s="53">
        <v>357059</v>
      </c>
      <c r="F46" s="37"/>
      <c r="G46" s="53">
        <f>ROUND(SUM(G43:G45),0)</f>
        <v>372538</v>
      </c>
      <c r="H46" s="37"/>
      <c r="I46" s="53">
        <f>ROUND(SUM(I43:I45),0)</f>
        <v>393773</v>
      </c>
      <c r="J46" s="37"/>
      <c r="K46" s="53">
        <f>ROUND(SUM(K43:K45),0)</f>
        <v>337052</v>
      </c>
      <c r="L46" s="37"/>
      <c r="M46" s="53">
        <f>ROUND(SUM(M43:M45),0)</f>
        <v>360972</v>
      </c>
      <c r="N46" s="37"/>
      <c r="O46" s="53">
        <f>ROUND(SUM(O42:O45),0)</f>
        <v>-3913</v>
      </c>
      <c r="P46" s="37"/>
      <c r="Q46" s="44"/>
      <c r="R46" s="25"/>
      <c r="S46" s="53">
        <v>1123370</v>
      </c>
      <c r="T46" s="37"/>
      <c r="U46" s="53">
        <f>ROUND(SUM(U43:U45),0)</f>
        <v>1024971</v>
      </c>
      <c r="V46" s="37"/>
      <c r="W46" s="53">
        <f>ROUND(SUM(W42:W45),0)</f>
        <v>98399</v>
      </c>
    </row>
    <row r="47" spans="1:23" ht="14.1" customHeight="1" x14ac:dyDescent="0.2">
      <c r="A47" s="3"/>
      <c r="B47" s="21"/>
      <c r="C47" s="3"/>
      <c r="D47" s="25"/>
      <c r="E47" s="21"/>
      <c r="F47" s="37"/>
      <c r="G47" s="21"/>
      <c r="H47" s="37"/>
      <c r="I47" s="21"/>
      <c r="J47" s="37"/>
      <c r="K47" s="21"/>
      <c r="L47" s="37"/>
      <c r="M47" s="21"/>
      <c r="N47" s="37"/>
      <c r="O47" s="21"/>
      <c r="P47" s="37"/>
      <c r="Q47" s="44"/>
      <c r="R47" s="25"/>
      <c r="S47" s="21"/>
      <c r="T47" s="37"/>
      <c r="U47" s="21"/>
      <c r="V47" s="37"/>
      <c r="W47" s="21"/>
    </row>
    <row r="48" spans="1:23" ht="14.1" customHeight="1" x14ac:dyDescent="0.2">
      <c r="A48" s="48" t="s">
        <v>146</v>
      </c>
      <c r="B48" s="21"/>
      <c r="C48" s="3"/>
      <c r="D48" s="25"/>
      <c r="E48" s="21"/>
      <c r="F48" s="37"/>
      <c r="G48" s="21"/>
      <c r="H48" s="37"/>
      <c r="I48" s="21"/>
      <c r="J48" s="37"/>
      <c r="K48" s="21"/>
      <c r="L48" s="37"/>
      <c r="M48" s="21"/>
      <c r="N48" s="37"/>
      <c r="O48" s="21"/>
      <c r="P48" s="37"/>
      <c r="Q48" s="44"/>
      <c r="R48" s="25"/>
      <c r="S48" s="21"/>
      <c r="T48" s="37"/>
      <c r="U48" s="21"/>
      <c r="V48" s="37"/>
      <c r="W48" s="21"/>
    </row>
    <row r="49" spans="1:23" ht="14.1" customHeight="1" x14ac:dyDescent="0.2">
      <c r="A49" s="21" t="s">
        <v>147</v>
      </c>
      <c r="B49" s="21"/>
      <c r="D49" s="25"/>
      <c r="E49" s="26">
        <v>291442</v>
      </c>
      <c r="F49" s="37"/>
      <c r="G49" s="26">
        <v>310187</v>
      </c>
      <c r="H49" s="37"/>
      <c r="I49" s="26">
        <v>326802</v>
      </c>
      <c r="J49" s="37"/>
      <c r="K49" s="26">
        <v>249735</v>
      </c>
      <c r="L49" s="37"/>
      <c r="M49" s="26">
        <v>285071</v>
      </c>
      <c r="N49" s="37"/>
      <c r="O49" s="26">
        <f>ROUND(E49-M49,0)</f>
        <v>6371</v>
      </c>
      <c r="P49" s="37"/>
      <c r="Q49" s="44"/>
      <c r="R49" s="25"/>
      <c r="S49" s="26">
        <v>928431</v>
      </c>
      <c r="T49" s="37"/>
      <c r="U49" s="26">
        <v>846476</v>
      </c>
      <c r="V49" s="37"/>
      <c r="W49" s="26">
        <f>ROUND(S49-U49,0)</f>
        <v>81955</v>
      </c>
    </row>
    <row r="50" spans="1:23" ht="14.1" customHeight="1" x14ac:dyDescent="0.2">
      <c r="A50" s="21" t="s">
        <v>149</v>
      </c>
      <c r="B50" s="3"/>
      <c r="D50" s="25"/>
      <c r="E50" s="26">
        <v>21817</v>
      </c>
      <c r="F50" s="37"/>
      <c r="G50" s="26">
        <v>29961</v>
      </c>
      <c r="H50" s="37"/>
      <c r="I50" s="26">
        <v>25552</v>
      </c>
      <c r="J50" s="37"/>
      <c r="K50" s="26">
        <v>25880</v>
      </c>
      <c r="L50" s="37"/>
      <c r="M50" s="26">
        <v>35751</v>
      </c>
      <c r="N50" s="37"/>
      <c r="O50" s="26">
        <f>ROUND(E50-M50,0)</f>
        <v>-13934</v>
      </c>
      <c r="P50" s="37"/>
      <c r="Q50" s="44"/>
      <c r="R50" s="25"/>
      <c r="S50" s="26">
        <v>77330</v>
      </c>
      <c r="T50" s="37"/>
      <c r="U50" s="26">
        <v>66263</v>
      </c>
      <c r="V50" s="37"/>
      <c r="W50" s="26">
        <f>ROUND(S50-U50,0)</f>
        <v>11067</v>
      </c>
    </row>
    <row r="51" spans="1:23" ht="14.1" customHeight="1" x14ac:dyDescent="0.2">
      <c r="A51" s="21" t="s">
        <v>150</v>
      </c>
      <c r="B51" s="3"/>
      <c r="D51" s="25"/>
      <c r="E51" s="51">
        <v>25430</v>
      </c>
      <c r="F51" s="37"/>
      <c r="G51" s="51">
        <v>25922</v>
      </c>
      <c r="H51" s="37"/>
      <c r="I51" s="51">
        <v>26007</v>
      </c>
      <c r="J51" s="37"/>
      <c r="K51" s="51">
        <v>31747</v>
      </c>
      <c r="L51" s="37"/>
      <c r="M51" s="51">
        <v>24729</v>
      </c>
      <c r="N51" s="37"/>
      <c r="O51" s="51">
        <f>ROUND(E51-M51,0)</f>
        <v>701</v>
      </c>
      <c r="P51" s="37"/>
      <c r="Q51" s="44"/>
      <c r="R51" s="25"/>
      <c r="S51" s="51">
        <v>77359</v>
      </c>
      <c r="T51" s="37"/>
      <c r="U51" s="51">
        <v>71488</v>
      </c>
      <c r="V51" s="37"/>
      <c r="W51" s="51">
        <f>ROUND(S51-U51,0)</f>
        <v>5871</v>
      </c>
    </row>
    <row r="52" spans="1:23" ht="14.1" customHeight="1" x14ac:dyDescent="0.2">
      <c r="A52" s="21" t="s">
        <v>153</v>
      </c>
      <c r="D52" s="25"/>
      <c r="E52" s="53">
        <v>338689</v>
      </c>
      <c r="F52" s="37"/>
      <c r="G52" s="53">
        <f>ROUND(SUM(G49:G51),0)</f>
        <v>366070</v>
      </c>
      <c r="H52" s="37"/>
      <c r="I52" s="53">
        <f>ROUND(SUM(I49:I51),0)</f>
        <v>378361</v>
      </c>
      <c r="J52" s="37"/>
      <c r="K52" s="53">
        <f>ROUND(SUM(K49:K51),0)</f>
        <v>307362</v>
      </c>
      <c r="L52" s="37"/>
      <c r="M52" s="53">
        <f>ROUND(SUM(M49:M51),0)</f>
        <v>345551</v>
      </c>
      <c r="N52" s="37"/>
      <c r="O52" s="53">
        <f>ROUND(SUM(O49:O51),0)</f>
        <v>-6862</v>
      </c>
      <c r="P52" s="37"/>
      <c r="Q52" s="44"/>
      <c r="R52" s="25"/>
      <c r="S52" s="53">
        <v>1083120</v>
      </c>
      <c r="T52" s="37"/>
      <c r="U52" s="53">
        <f>ROUND(SUM(U49:U51),0)</f>
        <v>984227</v>
      </c>
      <c r="V52" s="37"/>
      <c r="W52" s="53">
        <f>ROUND(SUM(W49:W51),0)</f>
        <v>98893</v>
      </c>
    </row>
    <row r="53" spans="1:23" ht="14.1" customHeight="1" x14ac:dyDescent="0.2">
      <c r="A53" s="3"/>
      <c r="B53" s="21"/>
      <c r="C53" s="3"/>
      <c r="D53" s="25"/>
      <c r="E53" s="21"/>
      <c r="F53" s="37"/>
      <c r="G53" s="21"/>
      <c r="H53" s="37"/>
      <c r="I53" s="21"/>
      <c r="J53" s="37"/>
      <c r="K53" s="21"/>
      <c r="L53" s="37"/>
      <c r="M53" s="21"/>
      <c r="N53" s="37"/>
      <c r="O53" s="21"/>
      <c r="P53" s="37"/>
      <c r="Q53" s="44"/>
      <c r="R53" s="25"/>
      <c r="S53" s="21"/>
      <c r="T53" s="37"/>
      <c r="U53" s="21"/>
      <c r="V53" s="37"/>
      <c r="W53" s="21"/>
    </row>
    <row r="54" spans="1:23" ht="15" customHeight="1" x14ac:dyDescent="0.2">
      <c r="A54" s="21" t="s">
        <v>168</v>
      </c>
      <c r="B54" s="21"/>
      <c r="D54" s="25"/>
      <c r="E54" s="70">
        <v>18370</v>
      </c>
      <c r="F54" s="37"/>
      <c r="G54" s="70">
        <f>ROUND(G46-G52,0)</f>
        <v>6468</v>
      </c>
      <c r="H54" s="37"/>
      <c r="I54" s="70">
        <f>ROUND(I46-I52,0)</f>
        <v>15412</v>
      </c>
      <c r="J54" s="37"/>
      <c r="K54" s="70">
        <f>ROUND(K46-K52,0)</f>
        <v>29690</v>
      </c>
      <c r="L54" s="37"/>
      <c r="M54" s="70">
        <f>ROUND(M46-M52,0)</f>
        <v>15421</v>
      </c>
      <c r="N54" s="37"/>
      <c r="O54" s="70">
        <f>ROUND(O46-O52,0)</f>
        <v>2949</v>
      </c>
      <c r="P54" s="37"/>
      <c r="Q54" s="44"/>
      <c r="R54" s="25"/>
      <c r="S54" s="70">
        <f>ROUND(S46-S52,0)</f>
        <v>40250</v>
      </c>
      <c r="T54" s="37"/>
      <c r="U54" s="70">
        <f>ROUND(U46-U52,0)</f>
        <v>40744</v>
      </c>
      <c r="V54" s="37"/>
      <c r="W54" s="70">
        <f>ROUND(W46-W52,0)</f>
        <v>-494</v>
      </c>
    </row>
    <row r="55" spans="1:23" ht="14.1" customHeight="1" x14ac:dyDescent="0.2">
      <c r="A55" s="3"/>
      <c r="B55" s="21"/>
      <c r="C55" s="3"/>
      <c r="D55" s="25"/>
      <c r="E55" s="79"/>
      <c r="F55" s="3"/>
      <c r="G55" s="79"/>
      <c r="H55" s="3"/>
      <c r="I55" s="79"/>
      <c r="J55" s="3"/>
      <c r="K55" s="79"/>
      <c r="L55" s="3"/>
      <c r="M55" s="79"/>
      <c r="N55" s="3"/>
      <c r="O55" s="79"/>
      <c r="P55" s="3"/>
      <c r="Q55" s="41"/>
      <c r="R55" s="25"/>
      <c r="S55" s="79"/>
      <c r="T55" s="3"/>
      <c r="U55" s="79"/>
      <c r="V55" s="3"/>
      <c r="W55" s="79"/>
    </row>
    <row r="56" spans="1:23" ht="14.1" customHeight="1" x14ac:dyDescent="0.2">
      <c r="A56" s="48" t="s">
        <v>217</v>
      </c>
      <c r="B56" s="3"/>
      <c r="C56" s="3"/>
      <c r="D56" s="25"/>
      <c r="F56" s="3"/>
      <c r="G56" s="21"/>
      <c r="H56" s="3"/>
      <c r="I56" s="21"/>
      <c r="J56" s="3"/>
      <c r="K56" s="21"/>
      <c r="L56" s="3"/>
      <c r="M56" s="21"/>
      <c r="N56" s="3"/>
      <c r="O56" s="21"/>
      <c r="P56" s="3"/>
      <c r="Q56" s="41"/>
      <c r="R56" s="25"/>
      <c r="T56" s="3"/>
      <c r="U56" s="21"/>
      <c r="V56" s="3"/>
      <c r="W56" s="3"/>
    </row>
    <row r="57" spans="1:23" ht="14.1" customHeight="1" x14ac:dyDescent="0.2">
      <c r="A57" s="21" t="s">
        <v>147</v>
      </c>
      <c r="C57" s="3"/>
      <c r="D57" s="25"/>
      <c r="E57" s="27">
        <v>0.85599999999999998</v>
      </c>
      <c r="F57" s="37"/>
      <c r="G57" s="27">
        <v>0.875</v>
      </c>
      <c r="H57" s="37"/>
      <c r="I57" s="27">
        <v>0.87</v>
      </c>
      <c r="J57" s="37"/>
      <c r="K57" s="27">
        <v>0.77600000000000002</v>
      </c>
      <c r="L57" s="37"/>
      <c r="M57" s="27">
        <v>0.82799999999999996</v>
      </c>
      <c r="N57" s="37"/>
      <c r="O57" s="27">
        <f>ROUND(E57-M57,3)</f>
        <v>2.8000000000000001E-2</v>
      </c>
      <c r="P57" s="37"/>
      <c r="Q57" s="76"/>
      <c r="R57" s="35"/>
      <c r="S57" s="27">
        <v>0.86699999999999999</v>
      </c>
      <c r="T57" s="37"/>
      <c r="U57" s="27">
        <v>0.86399999999999999</v>
      </c>
      <c r="V57" s="37"/>
      <c r="W57" s="27">
        <f>ROUND(S57-U57,3)</f>
        <v>3.0000000000000001E-3</v>
      </c>
    </row>
    <row r="58" spans="1:23" ht="14.1" customHeight="1" x14ac:dyDescent="0.2">
      <c r="A58" s="21" t="s">
        <v>149</v>
      </c>
      <c r="C58" s="3"/>
      <c r="D58" s="25"/>
      <c r="E58" s="27">
        <v>6.4000000000000001E-2</v>
      </c>
      <c r="F58" s="37"/>
      <c r="G58" s="27">
        <v>8.5000000000000006E-2</v>
      </c>
      <c r="H58" s="37"/>
      <c r="I58" s="27">
        <v>6.8000000000000005E-2</v>
      </c>
      <c r="J58" s="37"/>
      <c r="K58" s="27">
        <v>0.08</v>
      </c>
      <c r="L58" s="37"/>
      <c r="M58" s="27">
        <v>0.104</v>
      </c>
      <c r="N58" s="37"/>
      <c r="O58" s="27">
        <f>ROUND(E58-M58,3)</f>
        <v>-0.04</v>
      </c>
      <c r="P58" s="37"/>
      <c r="Q58" s="76"/>
      <c r="R58" s="35"/>
      <c r="S58" s="27">
        <v>7.1999999999999995E-2</v>
      </c>
      <c r="T58" s="37"/>
      <c r="U58" s="27">
        <v>6.8000000000000005E-2</v>
      </c>
      <c r="V58" s="37"/>
      <c r="W58" s="27">
        <f>ROUND(S58-U58,3)</f>
        <v>4.0000000000000001E-3</v>
      </c>
    </row>
    <row r="59" spans="1:23" ht="14.1" customHeight="1" x14ac:dyDescent="0.2">
      <c r="A59" s="21" t="s">
        <v>150</v>
      </c>
      <c r="C59" s="21"/>
      <c r="D59" s="25"/>
      <c r="E59" s="27">
        <v>7.4999999999999997E-2</v>
      </c>
      <c r="F59" s="37"/>
      <c r="G59" s="27">
        <v>7.2999999999999995E-2</v>
      </c>
      <c r="H59" s="37"/>
      <c r="I59" s="27">
        <v>6.9000000000000006E-2</v>
      </c>
      <c r="J59" s="37"/>
      <c r="K59" s="27">
        <v>9.9000000000000005E-2</v>
      </c>
      <c r="L59" s="37"/>
      <c r="M59" s="27">
        <v>7.1999999999999995E-2</v>
      </c>
      <c r="N59" s="37"/>
      <c r="O59" s="27">
        <f>ROUND(E59-M59,3)</f>
        <v>3.0000000000000001E-3</v>
      </c>
      <c r="P59" s="37"/>
      <c r="Q59" s="76"/>
      <c r="R59" s="35"/>
      <c r="S59" s="27">
        <v>7.1999999999999995E-2</v>
      </c>
      <c r="T59" s="37"/>
      <c r="U59" s="27">
        <v>7.2999999999999995E-2</v>
      </c>
      <c r="V59" s="37"/>
      <c r="W59" s="27">
        <f>ROUND(S59-U59,3)</f>
        <v>-1E-3</v>
      </c>
    </row>
    <row r="60" spans="1:23" ht="14.1" customHeight="1" x14ac:dyDescent="0.2">
      <c r="A60" s="3"/>
      <c r="C60" s="3"/>
      <c r="D60" s="25"/>
      <c r="E60" s="3"/>
      <c r="F60" s="3"/>
      <c r="G60" s="3"/>
      <c r="H60" s="3"/>
      <c r="I60" s="3"/>
      <c r="J60" s="3"/>
      <c r="K60" s="3"/>
      <c r="L60" s="3"/>
      <c r="M60" s="3"/>
      <c r="N60" s="3"/>
      <c r="O60" s="3"/>
      <c r="P60" s="3"/>
      <c r="Q60" s="88"/>
      <c r="R60" s="25"/>
      <c r="S60" s="3"/>
      <c r="T60" s="3"/>
      <c r="U60" s="3"/>
      <c r="V60" s="3"/>
      <c r="W60" s="21"/>
    </row>
    <row r="61" spans="1:23" ht="14.1" customHeight="1" x14ac:dyDescent="0.2">
      <c r="A61" s="3"/>
      <c r="B61" s="3"/>
      <c r="C61" s="49"/>
      <c r="D61" s="25"/>
      <c r="F61" s="3"/>
      <c r="G61" s="21"/>
      <c r="H61" s="3"/>
      <c r="I61" s="21"/>
      <c r="J61" s="3"/>
      <c r="K61" s="21"/>
      <c r="L61" s="3"/>
      <c r="M61" s="21"/>
      <c r="N61" s="3"/>
      <c r="O61" s="21"/>
      <c r="P61" s="3"/>
      <c r="Q61" s="88"/>
      <c r="R61" s="25"/>
      <c r="T61" s="3"/>
      <c r="U61" s="21"/>
      <c r="V61" s="3"/>
      <c r="W61" s="21"/>
    </row>
    <row r="62" spans="1:23" ht="14.1" customHeight="1" x14ac:dyDescent="0.2">
      <c r="A62" s="48" t="s">
        <v>218</v>
      </c>
      <c r="B62" s="3"/>
      <c r="C62" s="3"/>
      <c r="D62" s="25"/>
      <c r="F62" s="3"/>
      <c r="G62" s="3"/>
      <c r="H62" s="3"/>
      <c r="I62" s="3"/>
      <c r="J62" s="3"/>
      <c r="K62" s="3"/>
      <c r="L62" s="3"/>
      <c r="M62" s="3"/>
      <c r="N62" s="3"/>
      <c r="O62" s="21"/>
      <c r="P62" s="3"/>
      <c r="Q62" s="88"/>
      <c r="R62" s="25"/>
      <c r="T62" s="3"/>
      <c r="U62" s="3"/>
      <c r="V62" s="3"/>
      <c r="W62" s="21"/>
    </row>
    <row r="63" spans="1:23" ht="14.1" customHeight="1" x14ac:dyDescent="0.2">
      <c r="A63" s="21" t="s">
        <v>109</v>
      </c>
      <c r="C63" s="3"/>
      <c r="D63" s="25"/>
      <c r="E63" s="24">
        <v>-6362</v>
      </c>
      <c r="F63" s="37"/>
      <c r="G63" s="24">
        <v>18659</v>
      </c>
      <c r="H63" s="37"/>
      <c r="I63" s="24">
        <v>40308</v>
      </c>
      <c r="J63" s="37"/>
      <c r="K63" s="24">
        <v>19482</v>
      </c>
      <c r="L63" s="37"/>
      <c r="M63" s="24">
        <v>7297</v>
      </c>
      <c r="N63" s="37"/>
      <c r="O63" s="24">
        <f>ROUND(E63-M63,0)</f>
        <v>-13659</v>
      </c>
      <c r="P63" s="37"/>
      <c r="Q63" s="76"/>
      <c r="R63" s="25"/>
      <c r="S63" s="24">
        <v>52605</v>
      </c>
      <c r="T63" s="37"/>
      <c r="U63" s="24">
        <v>-27811</v>
      </c>
      <c r="V63" s="37"/>
      <c r="W63" s="24">
        <f>ROUND(S63-U63,0)</f>
        <v>80416</v>
      </c>
    </row>
    <row r="64" spans="1:23" ht="14.1" customHeight="1" x14ac:dyDescent="0.2">
      <c r="A64" s="21" t="s">
        <v>174</v>
      </c>
      <c r="C64" s="3"/>
      <c r="D64" s="25"/>
      <c r="E64" s="24">
        <v>-363</v>
      </c>
      <c r="F64" s="37"/>
      <c r="G64" s="24">
        <v>978</v>
      </c>
      <c r="H64" s="37"/>
      <c r="I64" s="24">
        <v>1801</v>
      </c>
      <c r="J64" s="37"/>
      <c r="K64" s="24">
        <v>2033</v>
      </c>
      <c r="L64" s="37"/>
      <c r="M64" s="24">
        <v>704</v>
      </c>
      <c r="N64" s="37"/>
      <c r="O64" s="24">
        <f>ROUND(E64-M64,0)</f>
        <v>-1067</v>
      </c>
      <c r="P64" s="37"/>
      <c r="Q64" s="76"/>
      <c r="R64" s="25"/>
      <c r="S64" s="24">
        <v>2416</v>
      </c>
      <c r="T64" s="37"/>
      <c r="U64" s="24">
        <v>-539</v>
      </c>
      <c r="V64" s="37"/>
      <c r="W64" s="24">
        <f>ROUND(S64-U64,0)</f>
        <v>2955</v>
      </c>
    </row>
    <row r="65" spans="1:23" ht="14.1" customHeight="1" x14ac:dyDescent="0.2">
      <c r="A65" s="3"/>
      <c r="B65" s="21"/>
      <c r="C65" s="3"/>
      <c r="D65" s="25"/>
      <c r="F65" s="37"/>
      <c r="G65" s="21"/>
      <c r="H65" s="37"/>
      <c r="I65" s="21"/>
      <c r="J65" s="37"/>
      <c r="K65" s="21"/>
      <c r="L65" s="37"/>
      <c r="M65" s="21"/>
      <c r="N65" s="37"/>
      <c r="O65" s="21"/>
      <c r="P65" s="37"/>
      <c r="Q65" s="76"/>
      <c r="R65" s="25"/>
      <c r="T65" s="37"/>
      <c r="U65" s="21"/>
      <c r="V65" s="37"/>
      <c r="W65" s="71"/>
    </row>
    <row r="66" spans="1:23" ht="14.1" customHeight="1" x14ac:dyDescent="0.2">
      <c r="A66" s="48" t="s">
        <v>259</v>
      </c>
      <c r="B66" s="21"/>
      <c r="C66" s="3"/>
      <c r="D66" s="25"/>
      <c r="E66" s="24">
        <v>45601</v>
      </c>
      <c r="F66" s="37"/>
      <c r="G66" s="24">
        <v>47851</v>
      </c>
      <c r="H66" s="37"/>
      <c r="I66" s="24">
        <v>48898</v>
      </c>
      <c r="J66" s="37"/>
      <c r="K66" s="24">
        <v>47322</v>
      </c>
      <c r="L66" s="37"/>
      <c r="M66" s="24">
        <v>48985</v>
      </c>
      <c r="N66" s="37"/>
      <c r="O66" s="24">
        <f>ROUND(E66-M66,0)</f>
        <v>-3384</v>
      </c>
      <c r="P66" s="37"/>
      <c r="Q66" s="76"/>
      <c r="R66" s="25"/>
      <c r="S66" s="24">
        <v>142350</v>
      </c>
      <c r="T66" s="37"/>
      <c r="U66" s="24">
        <v>144172</v>
      </c>
      <c r="V66" s="37"/>
      <c r="W66" s="24">
        <f>ROUND(S66-U66,0)</f>
        <v>-1822</v>
      </c>
    </row>
    <row r="67" spans="1:23" ht="14.1" customHeight="1" x14ac:dyDescent="0.2">
      <c r="A67" s="3"/>
      <c r="B67" s="39"/>
      <c r="C67" s="3"/>
      <c r="F67" s="3"/>
      <c r="G67" s="3"/>
      <c r="H67" s="3"/>
      <c r="I67" s="3"/>
      <c r="J67" s="3"/>
      <c r="K67" s="3"/>
      <c r="L67" s="3"/>
      <c r="M67" s="3"/>
      <c r="N67" s="3"/>
      <c r="O67" s="3"/>
      <c r="P67" s="3"/>
      <c r="Q67" s="3"/>
      <c r="T67" s="3"/>
      <c r="U67" s="3"/>
      <c r="V67" s="3"/>
      <c r="W67" s="3"/>
    </row>
    <row r="68" spans="1:23" ht="14.1" customHeight="1" x14ac:dyDescent="0.2">
      <c r="A68" s="163" t="s">
        <v>220</v>
      </c>
      <c r="B68" s="164"/>
      <c r="C68" s="164"/>
      <c r="D68" s="163"/>
      <c r="E68" s="164"/>
      <c r="F68" s="164"/>
      <c r="G68" s="164"/>
      <c r="H68" s="164"/>
      <c r="I68" s="164"/>
      <c r="J68" s="164"/>
      <c r="K68" s="164"/>
      <c r="L68" s="164"/>
      <c r="M68" s="164"/>
      <c r="N68" s="164"/>
      <c r="O68" s="164"/>
      <c r="P68" s="47"/>
      <c r="Q68" s="47"/>
      <c r="R68" s="66"/>
      <c r="S68" s="47"/>
      <c r="T68" s="47"/>
      <c r="U68" s="47"/>
      <c r="V68" s="47"/>
      <c r="W68" s="47"/>
    </row>
    <row r="69" spans="1:23" ht="14.1" customHeight="1" x14ac:dyDescent="0.2">
      <c r="A69" s="165" t="s">
        <v>255</v>
      </c>
      <c r="B69" s="166"/>
      <c r="C69" s="166"/>
      <c r="D69" s="165"/>
      <c r="E69" s="166"/>
      <c r="F69" s="166"/>
      <c r="G69" s="166"/>
      <c r="H69" s="166"/>
      <c r="I69" s="166"/>
      <c r="J69" s="166"/>
      <c r="K69" s="166"/>
      <c r="L69" s="166"/>
      <c r="M69" s="166"/>
      <c r="N69" s="166"/>
      <c r="O69" s="166"/>
      <c r="P69" s="39"/>
      <c r="Q69" s="39"/>
      <c r="R69" s="58"/>
      <c r="S69" s="39"/>
      <c r="T69" s="39"/>
      <c r="U69" s="39"/>
      <c r="V69" s="39"/>
      <c r="W69" s="39"/>
    </row>
    <row r="70" spans="1:23" ht="14.1" customHeight="1" x14ac:dyDescent="0.2">
      <c r="A70" s="3"/>
      <c r="B70" s="21"/>
      <c r="C70" s="3"/>
      <c r="F70" s="3"/>
      <c r="G70" s="21"/>
      <c r="H70" s="3"/>
      <c r="I70" s="21"/>
      <c r="J70" s="3"/>
      <c r="K70" s="21"/>
      <c r="L70" s="3"/>
      <c r="M70" s="21"/>
      <c r="N70" s="3"/>
      <c r="O70" s="21"/>
      <c r="P70" s="3"/>
      <c r="Q70" s="3"/>
      <c r="T70" s="3"/>
      <c r="U70" s="21"/>
      <c r="V70" s="3"/>
      <c r="W70" s="21"/>
    </row>
  </sheetData>
  <mergeCells count="16">
    <mergeCell ref="A7:C7"/>
    <mergeCell ref="A3:W3"/>
    <mergeCell ref="A2:W2"/>
    <mergeCell ref="A1:W1"/>
    <mergeCell ref="E6:M6"/>
    <mergeCell ref="S6:W6"/>
    <mergeCell ref="A38:O38"/>
    <mergeCell ref="A37:O37"/>
    <mergeCell ref="A40:C40"/>
    <mergeCell ref="A39:C39"/>
    <mergeCell ref="A8:C8"/>
    <mergeCell ref="A41:C41"/>
    <mergeCell ref="A68:O68"/>
    <mergeCell ref="A69:O69"/>
    <mergeCell ref="S39:W39"/>
    <mergeCell ref="E39:M39"/>
  </mergeCells>
  <pageMargins left="0.75" right="0.75" top="1" bottom="1" header="0.5" footer="0.5"/>
  <pageSetup scale="47" orientation="landscape" r:id="rId1"/>
  <headerFooter>
    <oddFooter>&amp;L&amp;A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showGridLines="0" showRuler="0" zoomScaleNormal="100" workbookViewId="0">
      <selection sqref="A1:W1"/>
    </sheetView>
  </sheetViews>
  <sheetFormatPr defaultColWidth="13.7109375" defaultRowHeight="12.75" x14ac:dyDescent="0.2"/>
  <cols>
    <col min="1" max="1" width="55.7109375" customWidth="1"/>
    <col min="2" max="4" width="2.7109375" customWidth="1"/>
    <col min="5" max="5" width="11.85546875" customWidth="1"/>
    <col min="6" max="6" width="2" customWidth="1"/>
    <col min="7" max="7" width="11.85546875" customWidth="1"/>
    <col min="8" max="8" width="2" customWidth="1"/>
    <col min="9" max="9" width="11.85546875" customWidth="1"/>
    <col min="10" max="10" width="2" customWidth="1"/>
    <col min="11" max="11" width="11.85546875" customWidth="1"/>
    <col min="12" max="12" width="2" customWidth="1"/>
    <col min="13" max="13" width="12" customWidth="1"/>
    <col min="14" max="14" width="2" customWidth="1"/>
    <col min="15" max="15" width="12" customWidth="1"/>
    <col min="16" max="16" width="2" customWidth="1"/>
    <col min="17" max="17" width="1.140625" customWidth="1"/>
    <col min="18" max="18" width="2" customWidth="1"/>
    <col min="19" max="19" width="12.85546875" customWidth="1"/>
    <col min="20" max="20" width="2" customWidth="1"/>
    <col min="21" max="21" width="13.28515625" customWidth="1"/>
    <col min="22" max="22" width="2" customWidth="1"/>
    <col min="23" max="23" width="11.85546875" customWidth="1"/>
    <col min="24" max="24" width="9.28515625" customWidth="1"/>
  </cols>
  <sheetData>
    <row r="1" spans="1:23" ht="14.1" customHeight="1" x14ac:dyDescent="0.2">
      <c r="A1" s="156" t="s">
        <v>37</v>
      </c>
      <c r="B1" s="156"/>
      <c r="C1" s="156"/>
      <c r="D1" s="156"/>
      <c r="E1" s="156"/>
      <c r="F1" s="156"/>
      <c r="G1" s="156"/>
      <c r="H1" s="156"/>
      <c r="I1" s="156"/>
      <c r="J1" s="156"/>
      <c r="K1" s="156"/>
      <c r="L1" s="156"/>
      <c r="M1" s="156"/>
      <c r="N1" s="156"/>
      <c r="O1" s="156"/>
      <c r="P1" s="156"/>
      <c r="Q1" s="156"/>
      <c r="R1" s="156"/>
      <c r="S1" s="156"/>
      <c r="T1" s="156"/>
      <c r="U1" s="156"/>
      <c r="V1" s="156"/>
      <c r="W1" s="156"/>
    </row>
    <row r="2" spans="1:23" ht="14.1" customHeight="1" x14ac:dyDescent="0.2">
      <c r="A2" s="156" t="s">
        <v>260</v>
      </c>
      <c r="B2" s="156"/>
      <c r="C2" s="156"/>
      <c r="D2" s="156"/>
      <c r="E2" s="156"/>
      <c r="F2" s="156"/>
      <c r="G2" s="156"/>
      <c r="H2" s="156"/>
      <c r="I2" s="156"/>
      <c r="J2" s="156"/>
      <c r="K2" s="156"/>
      <c r="L2" s="156"/>
      <c r="M2" s="156"/>
      <c r="N2" s="156"/>
      <c r="O2" s="156"/>
      <c r="P2" s="156"/>
      <c r="Q2" s="156"/>
      <c r="R2" s="156"/>
      <c r="S2" s="156"/>
      <c r="T2" s="156"/>
      <c r="U2" s="156"/>
      <c r="V2" s="156"/>
      <c r="W2" s="156"/>
    </row>
    <row r="3" spans="1:23" ht="14.1" customHeight="1" x14ac:dyDescent="0.2">
      <c r="A3" s="160" t="s">
        <v>137</v>
      </c>
      <c r="B3" s="161"/>
      <c r="C3" s="161"/>
      <c r="D3" s="161"/>
      <c r="E3" s="161"/>
      <c r="F3" s="161"/>
      <c r="G3" s="161"/>
      <c r="H3" s="161"/>
      <c r="I3" s="161"/>
      <c r="J3" s="161"/>
      <c r="K3" s="161"/>
      <c r="L3" s="161"/>
      <c r="M3" s="161"/>
      <c r="N3" s="161"/>
      <c r="O3" s="161"/>
      <c r="P3" s="161"/>
      <c r="Q3" s="161"/>
      <c r="R3" s="161"/>
      <c r="S3" s="161"/>
      <c r="T3" s="161"/>
      <c r="U3" s="161"/>
      <c r="V3" s="161"/>
      <c r="W3" s="161"/>
    </row>
    <row r="4" spans="1:23" ht="14.1" customHeight="1" x14ac:dyDescent="0.2">
      <c r="A4" s="1"/>
      <c r="B4" s="1"/>
      <c r="C4" s="1"/>
      <c r="D4" s="42"/>
      <c r="E4" s="1"/>
      <c r="F4" s="1"/>
      <c r="G4" s="1"/>
      <c r="H4" s="1"/>
      <c r="I4" s="1"/>
      <c r="J4" s="1"/>
      <c r="K4" s="1"/>
      <c r="L4" s="1"/>
      <c r="M4" s="1"/>
      <c r="N4" s="1"/>
      <c r="O4" s="1"/>
      <c r="P4" s="1"/>
      <c r="Q4" s="1"/>
      <c r="R4" s="42"/>
      <c r="S4" s="1"/>
      <c r="T4" s="1"/>
      <c r="U4" s="1"/>
      <c r="V4" s="1"/>
      <c r="W4" s="1"/>
    </row>
    <row r="5" spans="1:23" ht="14.1" customHeight="1" x14ac:dyDescent="0.2">
      <c r="A5" s="3"/>
      <c r="B5" s="3"/>
      <c r="C5" s="3"/>
      <c r="F5" s="3"/>
      <c r="G5" s="3"/>
      <c r="H5" s="3"/>
      <c r="I5" s="3"/>
      <c r="J5" s="3"/>
      <c r="K5" s="3"/>
      <c r="L5" s="3"/>
      <c r="M5" s="3"/>
      <c r="N5" s="3"/>
      <c r="O5" s="3"/>
      <c r="P5" s="3"/>
      <c r="Q5" s="3"/>
      <c r="T5" s="3"/>
      <c r="U5" s="3"/>
      <c r="V5" s="3"/>
      <c r="W5" s="3"/>
    </row>
    <row r="6" spans="1:23" ht="14.1" customHeight="1" x14ac:dyDescent="0.2">
      <c r="A6" s="3"/>
      <c r="B6" s="3"/>
      <c r="C6" s="3"/>
      <c r="E6" s="162" t="s">
        <v>99</v>
      </c>
      <c r="F6" s="162"/>
      <c r="G6" s="162"/>
      <c r="H6" s="162"/>
      <c r="I6" s="162"/>
      <c r="J6" s="162"/>
      <c r="K6" s="162"/>
      <c r="L6" s="162"/>
      <c r="M6" s="162"/>
      <c r="N6" s="3"/>
      <c r="O6" s="1" t="s">
        <v>100</v>
      </c>
      <c r="P6" s="3"/>
      <c r="Q6" s="41"/>
      <c r="R6" s="23"/>
      <c r="S6" s="162" t="s">
        <v>101</v>
      </c>
      <c r="T6" s="162"/>
      <c r="U6" s="162"/>
      <c r="V6" s="162"/>
      <c r="W6" s="162"/>
    </row>
    <row r="7" spans="1:23" ht="22.5" customHeight="1" x14ac:dyDescent="0.3">
      <c r="A7" s="169" t="s">
        <v>216</v>
      </c>
      <c r="B7" s="170"/>
      <c r="C7" s="170"/>
      <c r="D7" s="42"/>
      <c r="E7" s="18" t="s">
        <v>102</v>
      </c>
      <c r="F7" s="18"/>
      <c r="G7" s="18" t="s">
        <v>103</v>
      </c>
      <c r="H7" s="18"/>
      <c r="I7" s="18" t="s">
        <v>104</v>
      </c>
      <c r="J7" s="18"/>
      <c r="K7" s="18" t="s">
        <v>105</v>
      </c>
      <c r="L7" s="18"/>
      <c r="M7" s="18" t="s">
        <v>102</v>
      </c>
      <c r="N7" s="1"/>
      <c r="O7" s="1" t="s">
        <v>106</v>
      </c>
      <c r="P7" s="1"/>
      <c r="Q7" s="43"/>
      <c r="R7" s="42"/>
      <c r="S7" s="18" t="s">
        <v>102</v>
      </c>
      <c r="T7" s="18"/>
      <c r="U7" s="18" t="s">
        <v>102</v>
      </c>
      <c r="V7" s="18"/>
      <c r="W7" s="18"/>
    </row>
    <row r="8" spans="1:23" ht="14.1" customHeight="1" x14ac:dyDescent="0.2">
      <c r="A8" s="168"/>
      <c r="B8" s="168"/>
      <c r="C8" s="168"/>
      <c r="D8" s="42"/>
      <c r="E8" s="22">
        <v>2018</v>
      </c>
      <c r="F8" s="1"/>
      <c r="G8" s="22">
        <v>2018</v>
      </c>
      <c r="H8" s="1"/>
      <c r="I8" s="22">
        <v>2018</v>
      </c>
      <c r="J8" s="1"/>
      <c r="K8" s="22">
        <v>2017</v>
      </c>
      <c r="L8" s="1"/>
      <c r="M8" s="22">
        <v>2017</v>
      </c>
      <c r="N8" s="1"/>
      <c r="O8" s="10" t="s">
        <v>107</v>
      </c>
      <c r="P8" s="1"/>
      <c r="Q8" s="43"/>
      <c r="R8" s="42"/>
      <c r="S8" s="22">
        <v>2018</v>
      </c>
      <c r="T8" s="1"/>
      <c r="U8" s="22">
        <v>2017</v>
      </c>
      <c r="V8" s="1"/>
      <c r="W8" s="10" t="s">
        <v>108</v>
      </c>
    </row>
    <row r="9" spans="1:23" ht="14.1" customHeight="1" x14ac:dyDescent="0.2">
      <c r="A9" s="4"/>
      <c r="B9" s="4"/>
      <c r="C9" s="4"/>
      <c r="D9" s="40"/>
      <c r="E9" s="12"/>
      <c r="F9" s="4"/>
      <c r="G9" s="12"/>
      <c r="H9" s="4"/>
      <c r="I9" s="12"/>
      <c r="J9" s="4"/>
      <c r="K9" s="12"/>
      <c r="L9" s="4"/>
      <c r="M9" s="12"/>
      <c r="N9" s="4"/>
      <c r="O9" s="144"/>
      <c r="P9" s="135"/>
      <c r="Q9" s="43"/>
      <c r="R9" s="136"/>
      <c r="S9" s="144"/>
      <c r="T9" s="4"/>
      <c r="U9" s="12"/>
      <c r="V9" s="4"/>
      <c r="W9" s="12"/>
    </row>
    <row r="10" spans="1:23" ht="14.1" customHeight="1" x14ac:dyDescent="0.2">
      <c r="A10" s="48" t="s">
        <v>138</v>
      </c>
      <c r="B10" s="3"/>
      <c r="C10" s="3"/>
      <c r="F10" s="3"/>
      <c r="G10" s="3"/>
      <c r="H10" s="3"/>
      <c r="I10" s="3"/>
      <c r="J10" s="3"/>
      <c r="K10" s="3"/>
      <c r="L10" s="3"/>
      <c r="M10" s="3"/>
      <c r="N10" s="3"/>
      <c r="O10" s="142"/>
      <c r="P10" s="142"/>
      <c r="Q10" s="43"/>
      <c r="R10" s="141"/>
      <c r="S10" s="141"/>
      <c r="T10" s="3"/>
      <c r="U10" s="3"/>
      <c r="V10" s="3"/>
      <c r="W10" s="3"/>
    </row>
    <row r="11" spans="1:23" ht="14.1" customHeight="1" x14ac:dyDescent="0.2">
      <c r="A11" s="49" t="s">
        <v>109</v>
      </c>
      <c r="B11" s="21"/>
      <c r="D11" s="25"/>
      <c r="E11" s="24">
        <v>49104</v>
      </c>
      <c r="F11" s="37"/>
      <c r="G11" s="24">
        <v>49135</v>
      </c>
      <c r="H11" s="37"/>
      <c r="I11" s="24">
        <v>47979</v>
      </c>
      <c r="J11" s="37"/>
      <c r="K11" s="24">
        <v>43911</v>
      </c>
      <c r="L11" s="37"/>
      <c r="M11" s="24">
        <v>39294</v>
      </c>
      <c r="N11" s="37"/>
      <c r="O11" s="145">
        <f>ROUND(E11-M11,0)</f>
        <v>9810</v>
      </c>
      <c r="P11" s="139"/>
      <c r="Q11" s="43"/>
      <c r="R11" s="140"/>
      <c r="S11" s="145">
        <v>146218</v>
      </c>
      <c r="T11" s="37"/>
      <c r="U11" s="24">
        <v>119809</v>
      </c>
      <c r="V11" s="37"/>
      <c r="W11" s="24">
        <f>ROUND(S11-U11,0)</f>
        <v>26409</v>
      </c>
    </row>
    <row r="12" spans="1:23" ht="14.1" customHeight="1" x14ac:dyDescent="0.2">
      <c r="A12" s="49" t="s">
        <v>139</v>
      </c>
      <c r="B12" s="21"/>
      <c r="D12" s="25"/>
      <c r="E12" s="26">
        <v>37548</v>
      </c>
      <c r="F12" s="37"/>
      <c r="G12" s="26">
        <v>40330</v>
      </c>
      <c r="H12" s="37"/>
      <c r="I12" s="26">
        <v>31932</v>
      </c>
      <c r="J12" s="37"/>
      <c r="K12" s="26">
        <v>34656</v>
      </c>
      <c r="L12" s="37"/>
      <c r="M12" s="26">
        <v>30892</v>
      </c>
      <c r="N12" s="37"/>
      <c r="O12" s="146">
        <f>ROUND(E12-M12,0)</f>
        <v>6656</v>
      </c>
      <c r="P12" s="139"/>
      <c r="Q12" s="43"/>
      <c r="R12" s="140"/>
      <c r="S12" s="146">
        <v>109810</v>
      </c>
      <c r="T12" s="37"/>
      <c r="U12" s="26">
        <v>88602</v>
      </c>
      <c r="V12" s="37"/>
      <c r="W12" s="26">
        <f>ROUND(S12-U12,0)</f>
        <v>21208</v>
      </c>
    </row>
    <row r="13" spans="1:23" ht="14.1" customHeight="1" x14ac:dyDescent="0.2">
      <c r="A13" s="49" t="s">
        <v>140</v>
      </c>
      <c r="B13" s="21"/>
      <c r="D13" s="25"/>
      <c r="E13" s="26">
        <v>-87</v>
      </c>
      <c r="F13" s="37"/>
      <c r="G13" s="26">
        <v>5858</v>
      </c>
      <c r="H13" s="37"/>
      <c r="I13" s="26">
        <v>3352</v>
      </c>
      <c r="J13" s="37"/>
      <c r="K13" s="26">
        <v>-2738</v>
      </c>
      <c r="L13" s="37"/>
      <c r="M13" s="26">
        <v>1192</v>
      </c>
      <c r="N13" s="37"/>
      <c r="O13" s="26">
        <f>ROUND(E13-M13,0)</f>
        <v>-1279</v>
      </c>
      <c r="P13" s="37"/>
      <c r="Q13" s="43"/>
      <c r="R13" s="25"/>
      <c r="S13" s="26">
        <v>9123</v>
      </c>
      <c r="T13" s="37"/>
      <c r="U13" s="26">
        <v>8225</v>
      </c>
      <c r="V13" s="37"/>
      <c r="W13" s="26">
        <f>ROUND(S13-U13,0)</f>
        <v>898</v>
      </c>
    </row>
    <row r="14" spans="1:23" ht="14.1" customHeight="1" x14ac:dyDescent="0.2">
      <c r="A14" s="50" t="s">
        <v>144</v>
      </c>
      <c r="B14" s="21"/>
      <c r="D14" s="25"/>
      <c r="E14" s="51">
        <v>5099</v>
      </c>
      <c r="F14" s="37"/>
      <c r="G14" s="51">
        <v>5352</v>
      </c>
      <c r="H14" s="37"/>
      <c r="I14" s="51">
        <v>4880</v>
      </c>
      <c r="J14" s="37"/>
      <c r="K14" s="51">
        <v>4807</v>
      </c>
      <c r="L14" s="37"/>
      <c r="M14" s="51">
        <v>5663</v>
      </c>
      <c r="N14" s="37"/>
      <c r="O14" s="51">
        <f>ROUND(E14-M14,0)</f>
        <v>-564</v>
      </c>
      <c r="P14" s="37"/>
      <c r="Q14" s="43"/>
      <c r="R14" s="25"/>
      <c r="S14" s="51">
        <v>15331</v>
      </c>
      <c r="T14" s="37"/>
      <c r="U14" s="51">
        <v>13799</v>
      </c>
      <c r="V14" s="37"/>
      <c r="W14" s="51">
        <f>ROUND(S14-U14,0)</f>
        <v>1532</v>
      </c>
    </row>
    <row r="15" spans="1:23" ht="14.1" customHeight="1" x14ac:dyDescent="0.2">
      <c r="A15" s="50" t="s">
        <v>145</v>
      </c>
      <c r="D15" s="25"/>
      <c r="E15" s="53">
        <v>91664</v>
      </c>
      <c r="F15" s="37"/>
      <c r="G15" s="53">
        <f>ROUND(SUM(G11:G14),0)</f>
        <v>100675</v>
      </c>
      <c r="H15" s="37"/>
      <c r="I15" s="53">
        <f>ROUND(SUM(I11:I14),0)</f>
        <v>88143</v>
      </c>
      <c r="J15" s="37"/>
      <c r="K15" s="53">
        <f>ROUND(SUM(K11:K14),0)</f>
        <v>80636</v>
      </c>
      <c r="L15" s="37"/>
      <c r="M15" s="53">
        <f>ROUND(SUM(M11:M14),0)</f>
        <v>77041</v>
      </c>
      <c r="N15" s="37"/>
      <c r="O15" s="53">
        <f>ROUND(SUM(O11:O14),0)</f>
        <v>14623</v>
      </c>
      <c r="P15" s="37"/>
      <c r="Q15" s="43"/>
      <c r="R15" s="25"/>
      <c r="S15" s="53">
        <v>280482</v>
      </c>
      <c r="T15" s="37"/>
      <c r="U15" s="53">
        <f>ROUND(SUM(U11:U14),0)</f>
        <v>230435</v>
      </c>
      <c r="V15" s="37"/>
      <c r="W15" s="53">
        <f>ROUND(SUM(W11:W14),0)</f>
        <v>50047</v>
      </c>
    </row>
    <row r="16" spans="1:23" ht="14.1" customHeight="1" x14ac:dyDescent="0.2">
      <c r="A16" s="28"/>
      <c r="B16" s="3"/>
      <c r="C16" s="3"/>
      <c r="D16" s="25"/>
      <c r="E16" s="37"/>
      <c r="F16" s="37"/>
      <c r="G16" s="37"/>
      <c r="H16" s="37"/>
      <c r="I16" s="37"/>
      <c r="J16" s="37"/>
      <c r="K16" s="37"/>
      <c r="L16" s="37"/>
      <c r="M16" s="37"/>
      <c r="N16" s="37"/>
      <c r="O16" s="37"/>
      <c r="P16" s="37"/>
      <c r="Q16" s="44"/>
      <c r="R16" s="25"/>
      <c r="S16" s="37"/>
      <c r="T16" s="37"/>
      <c r="U16" s="37"/>
      <c r="V16" s="37"/>
      <c r="W16" s="37"/>
    </row>
    <row r="17" spans="1:23" ht="14.1" customHeight="1" x14ac:dyDescent="0.2">
      <c r="A17" s="48" t="s">
        <v>146</v>
      </c>
      <c r="B17" s="3"/>
      <c r="C17" s="3"/>
      <c r="D17" s="25"/>
      <c r="E17" s="37"/>
      <c r="F17" s="37"/>
      <c r="G17" s="37"/>
      <c r="H17" s="37"/>
      <c r="I17" s="37"/>
      <c r="J17" s="37"/>
      <c r="K17" s="37"/>
      <c r="L17" s="37"/>
      <c r="M17" s="37"/>
      <c r="N17" s="37"/>
      <c r="O17" s="37"/>
      <c r="P17" s="37"/>
      <c r="Q17" s="44"/>
      <c r="R17" s="25"/>
      <c r="S17" s="37"/>
      <c r="T17" s="37"/>
      <c r="U17" s="37"/>
      <c r="V17" s="37"/>
      <c r="W17" s="37"/>
    </row>
    <row r="18" spans="1:23" ht="14.1" customHeight="1" x14ac:dyDescent="0.2">
      <c r="A18" s="49" t="s">
        <v>147</v>
      </c>
      <c r="B18" s="21"/>
      <c r="D18" s="25"/>
      <c r="E18" s="26">
        <v>24211</v>
      </c>
      <c r="F18" s="37"/>
      <c r="G18" s="26">
        <v>21854</v>
      </c>
      <c r="H18" s="37"/>
      <c r="I18" s="26">
        <v>42471</v>
      </c>
      <c r="J18" s="37"/>
      <c r="K18" s="26">
        <v>34415</v>
      </c>
      <c r="L18" s="37"/>
      <c r="M18" s="26">
        <v>35648</v>
      </c>
      <c r="N18" s="37"/>
      <c r="O18" s="26">
        <f>ROUND(E18-M18,0)</f>
        <v>-11437</v>
      </c>
      <c r="P18" s="37"/>
      <c r="Q18" s="44"/>
      <c r="R18" s="25"/>
      <c r="S18" s="26">
        <v>88536</v>
      </c>
      <c r="T18" s="37"/>
      <c r="U18" s="26">
        <v>108381</v>
      </c>
      <c r="V18" s="37"/>
      <c r="W18" s="26">
        <f>ROUND(S18-U18,0)</f>
        <v>-19845</v>
      </c>
    </row>
    <row r="19" spans="1:23" ht="14.1" customHeight="1" x14ac:dyDescent="0.2">
      <c r="A19" s="49" t="s">
        <v>148</v>
      </c>
      <c r="B19" s="21"/>
      <c r="D19" s="25"/>
      <c r="E19" s="26">
        <v>2402</v>
      </c>
      <c r="F19" s="37"/>
      <c r="G19" s="26">
        <v>4127</v>
      </c>
      <c r="H19" s="37"/>
      <c r="I19" s="26">
        <v>-2652</v>
      </c>
      <c r="J19" s="37"/>
      <c r="K19" s="26">
        <v>4781</v>
      </c>
      <c r="L19" s="37"/>
      <c r="M19" s="26">
        <v>2475</v>
      </c>
      <c r="N19" s="37"/>
      <c r="O19" s="26">
        <f>ROUND(E19-M19,0)</f>
        <v>-73</v>
      </c>
      <c r="P19" s="37"/>
      <c r="Q19" s="44"/>
      <c r="R19" s="25"/>
      <c r="S19" s="26">
        <v>3877</v>
      </c>
      <c r="T19" s="37"/>
      <c r="U19" s="26">
        <v>6297</v>
      </c>
      <c r="V19" s="37"/>
      <c r="W19" s="26">
        <f>ROUND(S19-U19,0)</f>
        <v>-2420</v>
      </c>
    </row>
    <row r="20" spans="1:23" ht="14.1" customHeight="1" x14ac:dyDescent="0.2">
      <c r="A20" s="49" t="s">
        <v>149</v>
      </c>
      <c r="B20" s="21"/>
      <c r="D20" s="25"/>
      <c r="E20" s="26">
        <v>814</v>
      </c>
      <c r="F20" s="37"/>
      <c r="G20" s="26">
        <v>1054</v>
      </c>
      <c r="H20" s="37"/>
      <c r="I20" s="26">
        <v>1080</v>
      </c>
      <c r="J20" s="37"/>
      <c r="K20" s="26">
        <v>763</v>
      </c>
      <c r="L20" s="37"/>
      <c r="M20" s="26">
        <v>327</v>
      </c>
      <c r="N20" s="37"/>
      <c r="O20" s="26">
        <f>ROUND(E20-M20,0)</f>
        <v>487</v>
      </c>
      <c r="P20" s="37"/>
      <c r="Q20" s="44"/>
      <c r="R20" s="25"/>
      <c r="S20" s="26">
        <v>2948</v>
      </c>
      <c r="T20" s="37"/>
      <c r="U20" s="26">
        <v>1070</v>
      </c>
      <c r="V20" s="37"/>
      <c r="W20" s="26">
        <f>ROUND(S20-U20,0)</f>
        <v>1878</v>
      </c>
    </row>
    <row r="21" spans="1:23" ht="14.1" customHeight="1" x14ac:dyDescent="0.2">
      <c r="A21" s="50" t="s">
        <v>150</v>
      </c>
      <c r="B21" s="21"/>
      <c r="D21" s="25"/>
      <c r="E21" s="51">
        <v>8032</v>
      </c>
      <c r="F21" s="37"/>
      <c r="G21" s="51">
        <v>8271</v>
      </c>
      <c r="H21" s="37"/>
      <c r="I21" s="51">
        <v>8080</v>
      </c>
      <c r="J21" s="37"/>
      <c r="K21" s="51">
        <v>8939</v>
      </c>
      <c r="L21" s="37"/>
      <c r="M21" s="51">
        <v>7638</v>
      </c>
      <c r="N21" s="37"/>
      <c r="O21" s="51">
        <f>ROUND(E21-M21,0)</f>
        <v>394</v>
      </c>
      <c r="P21" s="37"/>
      <c r="Q21" s="44"/>
      <c r="R21" s="25"/>
      <c r="S21" s="51">
        <v>24383</v>
      </c>
      <c r="T21" s="37"/>
      <c r="U21" s="51">
        <v>22911</v>
      </c>
      <c r="V21" s="37"/>
      <c r="W21" s="51">
        <f>ROUND(S21-U21,0)</f>
        <v>1472</v>
      </c>
    </row>
    <row r="22" spans="1:23" ht="14.1" customHeight="1" x14ac:dyDescent="0.2">
      <c r="A22" s="50" t="s">
        <v>153</v>
      </c>
      <c r="D22" s="25"/>
      <c r="E22" s="53">
        <v>35459</v>
      </c>
      <c r="F22" s="37"/>
      <c r="G22" s="53">
        <f>ROUND(SUM(G18:G21),0)</f>
        <v>35306</v>
      </c>
      <c r="H22" s="37"/>
      <c r="I22" s="53">
        <f>ROUND(SUM(I18:I21),0)</f>
        <v>48979</v>
      </c>
      <c r="J22" s="37"/>
      <c r="K22" s="53">
        <f>ROUND(SUM(K18:K21),0)</f>
        <v>48898</v>
      </c>
      <c r="L22" s="37"/>
      <c r="M22" s="53">
        <f>ROUND(SUM(M18:M21),0)</f>
        <v>46088</v>
      </c>
      <c r="N22" s="37"/>
      <c r="O22" s="53">
        <f>ROUND(SUM(O18:O21),0)</f>
        <v>-10629</v>
      </c>
      <c r="P22" s="37"/>
      <c r="Q22" s="44"/>
      <c r="R22" s="25"/>
      <c r="S22" s="53">
        <v>119744</v>
      </c>
      <c r="T22" s="37"/>
      <c r="U22" s="53">
        <f>ROUND(SUM(U18:U21),0)</f>
        <v>138659</v>
      </c>
      <c r="V22" s="37"/>
      <c r="W22" s="53">
        <f>ROUND(SUM(W18:W21),0)</f>
        <v>-18915</v>
      </c>
    </row>
    <row r="23" spans="1:23" ht="14.1" customHeight="1" x14ac:dyDescent="0.2">
      <c r="A23" s="28"/>
      <c r="D23" s="25"/>
      <c r="E23" s="21"/>
      <c r="F23" s="37"/>
      <c r="G23" s="21"/>
      <c r="H23" s="37"/>
      <c r="I23" s="21"/>
      <c r="J23" s="37"/>
      <c r="K23" s="21"/>
      <c r="L23" s="37"/>
      <c r="M23" s="21"/>
      <c r="N23" s="37"/>
      <c r="O23" s="21"/>
      <c r="P23" s="37"/>
      <c r="Q23" s="44"/>
      <c r="R23" s="25"/>
      <c r="S23" s="21"/>
      <c r="T23" s="37"/>
      <c r="U23" s="21"/>
      <c r="V23" s="37"/>
      <c r="W23" s="21"/>
    </row>
    <row r="24" spans="1:23" ht="15" customHeight="1" x14ac:dyDescent="0.2">
      <c r="A24" s="49" t="s">
        <v>154</v>
      </c>
      <c r="D24" s="25"/>
      <c r="E24" s="70">
        <v>56205</v>
      </c>
      <c r="F24" s="37"/>
      <c r="G24" s="70">
        <f>ROUND(G15-G22,0)</f>
        <v>65369</v>
      </c>
      <c r="H24" s="37"/>
      <c r="I24" s="70">
        <f>ROUND(I15-I22,0)</f>
        <v>39164</v>
      </c>
      <c r="J24" s="37"/>
      <c r="K24" s="70">
        <f>ROUND(K15-K22,0)</f>
        <v>31738</v>
      </c>
      <c r="L24" s="37"/>
      <c r="M24" s="70">
        <f>ROUND(M15-M22,0)</f>
        <v>30953</v>
      </c>
      <c r="N24" s="37"/>
      <c r="O24" s="70">
        <f>ROUND(O15-O22,0)</f>
        <v>25252</v>
      </c>
      <c r="P24" s="37"/>
      <c r="Q24" s="44"/>
      <c r="R24" s="25"/>
      <c r="S24" s="70">
        <v>160738</v>
      </c>
      <c r="T24" s="37"/>
      <c r="U24" s="70">
        <f>ROUND(U15-U22,0)</f>
        <v>91776</v>
      </c>
      <c r="V24" s="37"/>
      <c r="W24" s="70">
        <f>ROUND(W15-W22,0)</f>
        <v>68962</v>
      </c>
    </row>
    <row r="25" spans="1:23" ht="14.1" customHeight="1" x14ac:dyDescent="0.2">
      <c r="A25" s="3"/>
      <c r="B25" s="3"/>
      <c r="C25" s="3"/>
      <c r="D25" s="25"/>
      <c r="E25" s="75"/>
      <c r="F25" s="37"/>
      <c r="G25" s="75"/>
      <c r="H25" s="37"/>
      <c r="I25" s="75"/>
      <c r="J25" s="37"/>
      <c r="K25" s="75"/>
      <c r="L25" s="37"/>
      <c r="M25" s="75"/>
      <c r="N25" s="37"/>
      <c r="O25" s="75"/>
      <c r="P25" s="37"/>
      <c r="Q25" s="44"/>
      <c r="R25" s="25"/>
      <c r="S25" s="75"/>
      <c r="T25" s="37"/>
      <c r="U25" s="75"/>
      <c r="V25" s="37"/>
      <c r="W25" s="75"/>
    </row>
    <row r="26" spans="1:23" ht="14.1" customHeight="1" x14ac:dyDescent="0.2">
      <c r="A26" s="48" t="s">
        <v>173</v>
      </c>
      <c r="B26" s="3"/>
      <c r="C26" s="3"/>
      <c r="D26" s="25"/>
      <c r="E26" s="21"/>
      <c r="F26" s="37"/>
      <c r="G26" s="21"/>
      <c r="H26" s="37"/>
      <c r="I26" s="21"/>
      <c r="J26" s="37"/>
      <c r="K26" s="21"/>
      <c r="L26" s="37"/>
      <c r="M26" s="21"/>
      <c r="N26" s="37"/>
      <c r="O26" s="21"/>
      <c r="P26" s="37"/>
      <c r="Q26" s="44"/>
      <c r="R26" s="25"/>
      <c r="S26" s="21"/>
      <c r="T26" s="37"/>
      <c r="U26" s="21"/>
      <c r="V26" s="37"/>
      <c r="W26" s="21"/>
    </row>
    <row r="27" spans="1:23" ht="14.1" customHeight="1" x14ac:dyDescent="0.2">
      <c r="A27" s="49" t="s">
        <v>109</v>
      </c>
      <c r="C27" s="3"/>
      <c r="D27" s="25"/>
      <c r="E27" s="24">
        <v>-241</v>
      </c>
      <c r="F27" s="37"/>
      <c r="G27" s="24">
        <v>2987</v>
      </c>
      <c r="H27" s="37"/>
      <c r="I27" s="24">
        <v>5368</v>
      </c>
      <c r="J27" s="37"/>
      <c r="K27" s="24">
        <v>2922</v>
      </c>
      <c r="L27" s="37"/>
      <c r="M27" s="24">
        <v>56</v>
      </c>
      <c r="N27" s="37"/>
      <c r="O27" s="24">
        <f>ROUND(E27-M27,0)</f>
        <v>-297</v>
      </c>
      <c r="P27" s="37"/>
      <c r="Q27" s="44"/>
      <c r="R27" s="25"/>
      <c r="S27" s="24">
        <v>8114</v>
      </c>
      <c r="T27" s="37"/>
      <c r="U27" s="24">
        <v>-10491</v>
      </c>
      <c r="V27" s="37"/>
      <c r="W27" s="24">
        <f>ROUND(S27-U27,0)</f>
        <v>18605</v>
      </c>
    </row>
    <row r="28" spans="1:23" ht="14.1" customHeight="1" x14ac:dyDescent="0.2">
      <c r="A28" s="49" t="s">
        <v>219</v>
      </c>
      <c r="C28" s="3"/>
      <c r="D28" s="25"/>
      <c r="E28" s="24">
        <v>-676</v>
      </c>
      <c r="F28" s="37"/>
      <c r="G28" s="24">
        <v>3339</v>
      </c>
      <c r="H28" s="37"/>
      <c r="I28" s="24">
        <v>4318</v>
      </c>
      <c r="J28" s="37"/>
      <c r="K28" s="24">
        <v>2108</v>
      </c>
      <c r="L28" s="37"/>
      <c r="M28" s="24">
        <v>130</v>
      </c>
      <c r="N28" s="37"/>
      <c r="O28" s="24">
        <f>ROUND(E28-M28,0)</f>
        <v>-806</v>
      </c>
      <c r="P28" s="37"/>
      <c r="Q28" s="76"/>
      <c r="R28" s="25"/>
      <c r="S28" s="24">
        <v>6981</v>
      </c>
      <c r="T28" s="37"/>
      <c r="U28" s="24">
        <v>-7927</v>
      </c>
      <c r="V28" s="37"/>
      <c r="W28" s="24">
        <f>ROUND(S28-U28,0)</f>
        <v>14908</v>
      </c>
    </row>
    <row r="29" spans="1:23" ht="14.1" customHeight="1" x14ac:dyDescent="0.2">
      <c r="A29" s="3"/>
      <c r="B29" s="21"/>
      <c r="C29" s="3"/>
      <c r="E29" s="21"/>
      <c r="F29" s="37"/>
      <c r="G29" s="21"/>
      <c r="H29" s="37"/>
      <c r="I29" s="21"/>
      <c r="J29" s="37"/>
      <c r="K29" s="21"/>
      <c r="L29" s="37"/>
      <c r="M29" s="21"/>
      <c r="N29" s="37"/>
      <c r="O29" s="21"/>
      <c r="P29" s="37"/>
      <c r="Q29" s="37"/>
      <c r="S29" s="21"/>
      <c r="T29" s="37"/>
      <c r="U29" s="21"/>
      <c r="V29" s="37"/>
      <c r="W29" s="21"/>
    </row>
    <row r="30" spans="1:23" ht="14.1" customHeight="1" x14ac:dyDescent="0.2">
      <c r="A30" s="163" t="s">
        <v>220</v>
      </c>
      <c r="B30" s="163"/>
      <c r="C30" s="164"/>
      <c r="D30" s="163"/>
      <c r="E30" s="163"/>
      <c r="F30" s="164"/>
      <c r="G30" s="163"/>
      <c r="H30" s="164"/>
      <c r="I30" s="163"/>
      <c r="J30" s="164"/>
      <c r="K30" s="163"/>
      <c r="L30" s="164"/>
      <c r="M30" s="163"/>
      <c r="N30" s="164"/>
      <c r="O30" s="163"/>
      <c r="P30" s="47"/>
      <c r="Q30" s="47"/>
      <c r="R30" s="66"/>
      <c r="S30" s="66"/>
      <c r="T30" s="47"/>
      <c r="U30" s="66"/>
      <c r="V30" s="47"/>
      <c r="W30" s="66"/>
    </row>
    <row r="31" spans="1:23" ht="14.1" customHeight="1" x14ac:dyDescent="0.2">
      <c r="A31" s="165" t="s">
        <v>261</v>
      </c>
      <c r="B31" s="166"/>
      <c r="C31" s="166"/>
      <c r="D31" s="166"/>
      <c r="E31" s="166"/>
      <c r="F31" s="166"/>
      <c r="G31" s="166"/>
      <c r="H31" s="166"/>
      <c r="I31" s="166"/>
      <c r="J31" s="166"/>
      <c r="K31" s="166"/>
      <c r="L31" s="166"/>
      <c r="M31" s="166"/>
      <c r="N31" s="166"/>
      <c r="O31" s="166"/>
      <c r="P31" s="166"/>
      <c r="Q31" s="166"/>
      <c r="R31" s="166"/>
      <c r="S31" s="166"/>
      <c r="T31" s="39"/>
      <c r="U31" s="39"/>
      <c r="V31" s="39"/>
      <c r="W31" s="39"/>
    </row>
    <row r="32" spans="1:23" ht="14.1" customHeight="1" x14ac:dyDescent="0.2">
      <c r="A32" s="165" t="s">
        <v>258</v>
      </c>
      <c r="B32" s="166"/>
      <c r="C32" s="166"/>
      <c r="D32" s="166"/>
      <c r="E32" s="166"/>
      <c r="F32" s="166"/>
      <c r="G32" s="166"/>
      <c r="H32" s="166"/>
      <c r="I32" s="166"/>
      <c r="J32" s="166"/>
      <c r="K32" s="166"/>
      <c r="L32" s="166"/>
      <c r="M32" s="166"/>
      <c r="N32" s="166"/>
      <c r="O32" s="166"/>
      <c r="P32" s="39"/>
      <c r="Q32" s="39"/>
      <c r="R32" s="39"/>
      <c r="S32" s="39"/>
      <c r="T32" s="39"/>
      <c r="U32" s="39"/>
      <c r="V32" s="39"/>
      <c r="W32" s="39"/>
    </row>
    <row r="33" spans="1:23" ht="14.1" customHeight="1" x14ac:dyDescent="0.2">
      <c r="A33" s="167"/>
      <c r="B33" s="168"/>
      <c r="C33" s="168"/>
      <c r="D33" s="77"/>
      <c r="E33" s="171" t="s">
        <v>99</v>
      </c>
      <c r="F33" s="162"/>
      <c r="G33" s="162"/>
      <c r="H33" s="162"/>
      <c r="I33" s="162"/>
      <c r="J33" s="162"/>
      <c r="K33" s="162"/>
      <c r="L33" s="162"/>
      <c r="M33" s="162"/>
      <c r="O33" s="21" t="s">
        <v>100</v>
      </c>
      <c r="Q33" s="44"/>
      <c r="R33" s="35"/>
      <c r="S33" s="171" t="s">
        <v>101</v>
      </c>
      <c r="T33" s="162"/>
      <c r="U33" s="162"/>
      <c r="V33" s="162"/>
      <c r="W33" s="162"/>
    </row>
    <row r="34" spans="1:23" ht="22.5" customHeight="1" x14ac:dyDescent="0.3">
      <c r="A34" s="169" t="s">
        <v>222</v>
      </c>
      <c r="B34" s="170"/>
      <c r="C34" s="170"/>
      <c r="D34" s="77"/>
      <c r="E34" s="18" t="s">
        <v>102</v>
      </c>
      <c r="F34" s="18"/>
      <c r="G34" s="18" t="s">
        <v>103</v>
      </c>
      <c r="H34" s="18"/>
      <c r="I34" s="18" t="s">
        <v>104</v>
      </c>
      <c r="J34" s="18"/>
      <c r="K34" s="18" t="s">
        <v>105</v>
      </c>
      <c r="L34" s="18"/>
      <c r="M34" s="18" t="s">
        <v>102</v>
      </c>
      <c r="N34" s="1"/>
      <c r="O34" s="1" t="s">
        <v>106</v>
      </c>
      <c r="P34" s="1"/>
      <c r="Q34" s="43"/>
      <c r="R34" s="42"/>
      <c r="S34" s="18" t="s">
        <v>102</v>
      </c>
      <c r="T34" s="18"/>
      <c r="U34" s="18" t="s">
        <v>102</v>
      </c>
      <c r="V34" s="18"/>
      <c r="W34" s="18"/>
    </row>
    <row r="35" spans="1:23" ht="14.1" customHeight="1" x14ac:dyDescent="0.2">
      <c r="A35" s="168"/>
      <c r="B35" s="168"/>
      <c r="C35" s="168"/>
      <c r="D35" s="40"/>
      <c r="E35" s="22">
        <v>2018</v>
      </c>
      <c r="F35" s="1"/>
      <c r="G35" s="22">
        <v>2018</v>
      </c>
      <c r="H35" s="1"/>
      <c r="I35" s="22">
        <v>2018</v>
      </c>
      <c r="J35" s="1"/>
      <c r="K35" s="22">
        <v>2017</v>
      </c>
      <c r="L35" s="1"/>
      <c r="M35" s="22">
        <v>2017</v>
      </c>
      <c r="N35" s="1"/>
      <c r="O35" s="10" t="s">
        <v>107</v>
      </c>
      <c r="P35" s="1"/>
      <c r="Q35" s="43"/>
      <c r="R35" s="42"/>
      <c r="S35" s="22">
        <v>2018</v>
      </c>
      <c r="T35" s="1"/>
      <c r="U35" s="22">
        <v>2017</v>
      </c>
      <c r="V35" s="1"/>
      <c r="W35" s="10" t="s">
        <v>108</v>
      </c>
    </row>
    <row r="36" spans="1:23" ht="14.1" customHeight="1" x14ac:dyDescent="0.2">
      <c r="A36" s="48" t="s">
        <v>138</v>
      </c>
      <c r="B36" s="3"/>
      <c r="C36" s="3"/>
      <c r="D36" s="23"/>
      <c r="E36" s="54"/>
      <c r="F36" s="37"/>
      <c r="G36" s="54"/>
      <c r="H36" s="37"/>
      <c r="I36" s="54"/>
      <c r="J36" s="37"/>
      <c r="K36" s="54"/>
      <c r="L36" s="37"/>
      <c r="M36" s="54"/>
      <c r="N36" s="37"/>
      <c r="O36" s="54"/>
      <c r="P36" s="37"/>
      <c r="Q36" s="44"/>
      <c r="R36" s="35"/>
      <c r="S36" s="54"/>
      <c r="T36" s="37"/>
      <c r="U36" s="54"/>
      <c r="V36" s="37"/>
      <c r="W36" s="67"/>
    </row>
    <row r="37" spans="1:23" ht="14.1" customHeight="1" x14ac:dyDescent="0.2">
      <c r="A37" s="49" t="s">
        <v>109</v>
      </c>
      <c r="B37" s="3"/>
      <c r="D37" s="23"/>
      <c r="E37" s="24">
        <v>49104</v>
      </c>
      <c r="F37" s="37"/>
      <c r="G37" s="24">
        <v>49135</v>
      </c>
      <c r="H37" s="37"/>
      <c r="I37" s="24">
        <v>47979</v>
      </c>
      <c r="J37" s="37"/>
      <c r="K37" s="24">
        <v>43911</v>
      </c>
      <c r="L37" s="37"/>
      <c r="M37" s="24">
        <v>39294</v>
      </c>
      <c r="N37" s="37"/>
      <c r="O37" s="24">
        <f>ROUND(E37-M37,0)</f>
        <v>9810</v>
      </c>
      <c r="P37" s="37"/>
      <c r="Q37" s="44"/>
      <c r="R37" s="35"/>
      <c r="S37" s="24">
        <v>146218</v>
      </c>
      <c r="T37" s="37"/>
      <c r="U37" s="24">
        <v>119809</v>
      </c>
      <c r="V37" s="37"/>
      <c r="W37" s="24">
        <f>ROUND(S37-U37,0)</f>
        <v>26409</v>
      </c>
    </row>
    <row r="38" spans="1:23" ht="14.1" customHeight="1" x14ac:dyDescent="0.2">
      <c r="A38" s="49" t="s">
        <v>139</v>
      </c>
      <c r="B38" s="3"/>
      <c r="D38" s="23"/>
      <c r="E38" s="26">
        <v>35146</v>
      </c>
      <c r="F38" s="37"/>
      <c r="G38" s="26">
        <v>36203</v>
      </c>
      <c r="H38" s="37"/>
      <c r="I38" s="26">
        <v>34584</v>
      </c>
      <c r="J38" s="37"/>
      <c r="K38" s="26">
        <v>29875</v>
      </c>
      <c r="L38" s="37"/>
      <c r="M38" s="26">
        <v>28417</v>
      </c>
      <c r="N38" s="37"/>
      <c r="O38" s="26">
        <f>ROUND(E38-M38,0)</f>
        <v>6729</v>
      </c>
      <c r="P38" s="37"/>
      <c r="Q38" s="44"/>
      <c r="R38" s="35"/>
      <c r="S38" s="26">
        <v>105933</v>
      </c>
      <c r="T38" s="37"/>
      <c r="U38" s="26">
        <v>82305</v>
      </c>
      <c r="V38" s="37"/>
      <c r="W38" s="26">
        <f>ROUND(S38-U38,0)</f>
        <v>23628</v>
      </c>
    </row>
    <row r="39" spans="1:23" ht="14.1" customHeight="1" x14ac:dyDescent="0.2">
      <c r="A39" s="49" t="s">
        <v>144</v>
      </c>
      <c r="B39" s="21"/>
      <c r="D39" s="25"/>
      <c r="E39" s="51">
        <v>5238</v>
      </c>
      <c r="F39" s="37"/>
      <c r="G39" s="51">
        <v>5339</v>
      </c>
      <c r="H39" s="37"/>
      <c r="I39" s="51">
        <v>4956</v>
      </c>
      <c r="J39" s="37"/>
      <c r="K39" s="51">
        <v>4848</v>
      </c>
      <c r="L39" s="37"/>
      <c r="M39" s="51">
        <v>5570</v>
      </c>
      <c r="N39" s="37"/>
      <c r="O39" s="51">
        <f>ROUND(E39-M39,0)</f>
        <v>-332</v>
      </c>
      <c r="P39" s="37"/>
      <c r="Q39" s="44"/>
      <c r="R39" s="25"/>
      <c r="S39" s="51">
        <v>15533</v>
      </c>
      <c r="T39" s="37"/>
      <c r="U39" s="51">
        <v>13922</v>
      </c>
      <c r="V39" s="37"/>
      <c r="W39" s="51">
        <f>ROUND(S39-U39,0)</f>
        <v>1611</v>
      </c>
    </row>
    <row r="40" spans="1:23" ht="14.1" customHeight="1" x14ac:dyDescent="0.2">
      <c r="A40" s="50" t="s">
        <v>145</v>
      </c>
      <c r="D40" s="25"/>
      <c r="E40" s="53">
        <v>89488</v>
      </c>
      <c r="F40" s="37"/>
      <c r="G40" s="53">
        <f>ROUND(SUM(G37:G39),0)</f>
        <v>90677</v>
      </c>
      <c r="H40" s="37"/>
      <c r="I40" s="53">
        <f>ROUND(SUM(I37:I39),0)</f>
        <v>87519</v>
      </c>
      <c r="J40" s="37"/>
      <c r="K40" s="53">
        <f>ROUND(SUM(K37:K39),0)</f>
        <v>78634</v>
      </c>
      <c r="L40" s="37"/>
      <c r="M40" s="53">
        <f>ROUND(SUM(M37:M39),0)</f>
        <v>73281</v>
      </c>
      <c r="N40" s="37"/>
      <c r="O40" s="53">
        <f>ROUND(SUM(O37:O39),0)</f>
        <v>16207</v>
      </c>
      <c r="P40" s="37"/>
      <c r="Q40" s="44"/>
      <c r="R40" s="25"/>
      <c r="S40" s="53">
        <v>267684</v>
      </c>
      <c r="T40" s="37"/>
      <c r="U40" s="53">
        <f>ROUND(SUM(U37:U39),0)</f>
        <v>216036</v>
      </c>
      <c r="V40" s="37"/>
      <c r="W40" s="53">
        <f>ROUND(SUM(W37:W39),0)</f>
        <v>51648</v>
      </c>
    </row>
    <row r="41" spans="1:23" ht="14.1" customHeight="1" x14ac:dyDescent="0.2">
      <c r="A41" s="3"/>
      <c r="B41" s="21"/>
      <c r="C41" s="3"/>
      <c r="D41" s="25"/>
      <c r="E41" s="21"/>
      <c r="F41" s="37"/>
      <c r="G41" s="21"/>
      <c r="H41" s="37"/>
      <c r="I41" s="21"/>
      <c r="J41" s="37"/>
      <c r="K41" s="21"/>
      <c r="L41" s="37"/>
      <c r="M41" s="21"/>
      <c r="N41" s="37"/>
      <c r="O41" s="21"/>
      <c r="P41" s="37"/>
      <c r="Q41" s="44"/>
      <c r="R41" s="25"/>
      <c r="S41" s="21"/>
      <c r="T41" s="37"/>
      <c r="U41" s="21"/>
      <c r="V41" s="37"/>
      <c r="W41" s="21"/>
    </row>
    <row r="42" spans="1:23" ht="14.1" customHeight="1" x14ac:dyDescent="0.2">
      <c r="A42" s="48" t="s">
        <v>146</v>
      </c>
      <c r="B42" s="21"/>
      <c r="C42" s="3"/>
      <c r="D42" s="25"/>
      <c r="E42" s="21"/>
      <c r="F42" s="37"/>
      <c r="G42" s="21"/>
      <c r="H42" s="37"/>
      <c r="I42" s="21"/>
      <c r="J42" s="37"/>
      <c r="K42" s="21"/>
      <c r="L42" s="37"/>
      <c r="M42" s="21"/>
      <c r="N42" s="37"/>
      <c r="O42" s="21"/>
      <c r="P42" s="37"/>
      <c r="Q42" s="44"/>
      <c r="R42" s="25"/>
      <c r="S42" s="21"/>
      <c r="T42" s="37"/>
      <c r="U42" s="21"/>
      <c r="V42" s="37"/>
      <c r="W42" s="21"/>
    </row>
    <row r="43" spans="1:23" ht="14.1" customHeight="1" x14ac:dyDescent="0.2">
      <c r="A43" s="49" t="s">
        <v>147</v>
      </c>
      <c r="B43" s="3"/>
      <c r="D43" s="25"/>
      <c r="E43" s="26">
        <v>24211</v>
      </c>
      <c r="F43" s="37"/>
      <c r="G43" s="26">
        <v>21854</v>
      </c>
      <c r="H43" s="37"/>
      <c r="I43" s="26">
        <v>42471</v>
      </c>
      <c r="J43" s="37"/>
      <c r="K43" s="26">
        <v>34415</v>
      </c>
      <c r="L43" s="37"/>
      <c r="M43" s="26">
        <v>35648</v>
      </c>
      <c r="N43" s="37"/>
      <c r="O43" s="26">
        <f>ROUND(E43-M43,0)</f>
        <v>-11437</v>
      </c>
      <c r="P43" s="37"/>
      <c r="Q43" s="44"/>
      <c r="R43" s="25"/>
      <c r="S43" s="26">
        <v>88536</v>
      </c>
      <c r="T43" s="37"/>
      <c r="U43" s="26">
        <v>108381</v>
      </c>
      <c r="V43" s="37"/>
      <c r="W43" s="26">
        <f>ROUND(S43-U43,0)</f>
        <v>-19845</v>
      </c>
    </row>
    <row r="44" spans="1:23" ht="14.1" customHeight="1" x14ac:dyDescent="0.2">
      <c r="A44" s="49" t="s">
        <v>149</v>
      </c>
      <c r="B44" s="3"/>
      <c r="D44" s="25"/>
      <c r="E44" s="26">
        <v>814</v>
      </c>
      <c r="F44" s="37"/>
      <c r="G44" s="26">
        <v>1054</v>
      </c>
      <c r="H44" s="37"/>
      <c r="I44" s="26">
        <v>1080</v>
      </c>
      <c r="J44" s="37"/>
      <c r="K44" s="26">
        <v>763</v>
      </c>
      <c r="L44" s="37"/>
      <c r="M44" s="26">
        <v>327</v>
      </c>
      <c r="N44" s="37"/>
      <c r="O44" s="26">
        <f>ROUND(E44-M44,0)</f>
        <v>487</v>
      </c>
      <c r="P44" s="37"/>
      <c r="Q44" s="44"/>
      <c r="R44" s="25"/>
      <c r="S44" s="26">
        <v>2948</v>
      </c>
      <c r="T44" s="37"/>
      <c r="U44" s="26">
        <v>1070</v>
      </c>
      <c r="V44" s="37"/>
      <c r="W44" s="26">
        <f>ROUND(S44-U44,0)</f>
        <v>1878</v>
      </c>
    </row>
    <row r="45" spans="1:23" ht="14.1" customHeight="1" x14ac:dyDescent="0.2">
      <c r="A45" s="49" t="s">
        <v>150</v>
      </c>
      <c r="B45" s="3"/>
      <c r="D45" s="25"/>
      <c r="E45" s="51">
        <v>8032</v>
      </c>
      <c r="F45" s="37"/>
      <c r="G45" s="51">
        <v>8271</v>
      </c>
      <c r="H45" s="37"/>
      <c r="I45" s="51">
        <v>8080</v>
      </c>
      <c r="J45" s="37"/>
      <c r="K45" s="51">
        <v>8939</v>
      </c>
      <c r="L45" s="37"/>
      <c r="M45" s="51">
        <v>7638</v>
      </c>
      <c r="N45" s="37"/>
      <c r="O45" s="51">
        <f>ROUND(E45-M45,0)</f>
        <v>394</v>
      </c>
      <c r="P45" s="37"/>
      <c r="Q45" s="44"/>
      <c r="R45" s="25"/>
      <c r="S45" s="51">
        <v>24383</v>
      </c>
      <c r="T45" s="37"/>
      <c r="U45" s="51">
        <v>22911</v>
      </c>
      <c r="V45" s="37"/>
      <c r="W45" s="51">
        <f>ROUND(S45-U45,0)</f>
        <v>1472</v>
      </c>
    </row>
    <row r="46" spans="1:23" ht="14.1" customHeight="1" x14ac:dyDescent="0.2">
      <c r="A46" s="50" t="s">
        <v>153</v>
      </c>
      <c r="D46" s="25"/>
      <c r="E46" s="53">
        <v>33057</v>
      </c>
      <c r="F46" s="37"/>
      <c r="G46" s="53">
        <f>ROUND(SUM(G43:G45),0)</f>
        <v>31179</v>
      </c>
      <c r="H46" s="37"/>
      <c r="I46" s="53">
        <f>ROUND(SUM(I43:I45),0)</f>
        <v>51631</v>
      </c>
      <c r="J46" s="37"/>
      <c r="K46" s="53">
        <f>ROUND(SUM(K43:K45),0)</f>
        <v>44117</v>
      </c>
      <c r="L46" s="37"/>
      <c r="M46" s="53">
        <f>ROUND(SUM(M43:M45),0)</f>
        <v>43613</v>
      </c>
      <c r="N46" s="37"/>
      <c r="O46" s="53">
        <f>ROUND(SUM(O43:O45),0)</f>
        <v>-10556</v>
      </c>
      <c r="P46" s="37"/>
      <c r="Q46" s="44"/>
      <c r="R46" s="25"/>
      <c r="S46" s="53">
        <v>115867</v>
      </c>
      <c r="T46" s="37"/>
      <c r="U46" s="53">
        <f>ROUND(SUM(U43:U45),0)</f>
        <v>132362</v>
      </c>
      <c r="V46" s="37"/>
      <c r="W46" s="53">
        <f>ROUND(SUM(W43:W45),0)</f>
        <v>-16495</v>
      </c>
    </row>
    <row r="47" spans="1:23" ht="14.1" customHeight="1" x14ac:dyDescent="0.2">
      <c r="A47" s="19"/>
      <c r="D47" s="25"/>
      <c r="E47" s="21"/>
      <c r="F47" s="37"/>
      <c r="G47" s="21"/>
      <c r="H47" s="37"/>
      <c r="I47" s="21"/>
      <c r="J47" s="37"/>
      <c r="K47" s="21"/>
      <c r="L47" s="37"/>
      <c r="M47" s="21"/>
      <c r="N47" s="37"/>
      <c r="O47" s="21"/>
      <c r="P47" s="37"/>
      <c r="Q47" s="44"/>
      <c r="R47" s="25"/>
      <c r="S47" s="21"/>
      <c r="T47" s="37"/>
      <c r="U47" s="21"/>
      <c r="V47" s="37"/>
      <c r="W47" s="21"/>
    </row>
    <row r="48" spans="1:23" ht="15" customHeight="1" x14ac:dyDescent="0.2">
      <c r="A48" s="50" t="s">
        <v>168</v>
      </c>
      <c r="D48" s="25"/>
      <c r="E48" s="70">
        <v>56431</v>
      </c>
      <c r="F48" s="37"/>
      <c r="G48" s="70">
        <f>ROUND(G40-G46,0)</f>
        <v>59498</v>
      </c>
      <c r="H48" s="37"/>
      <c r="I48" s="70">
        <f>ROUND(I40-I46,0)</f>
        <v>35888</v>
      </c>
      <c r="J48" s="37"/>
      <c r="K48" s="70">
        <f>ROUND(K40-K46,0)</f>
        <v>34517</v>
      </c>
      <c r="L48" s="37"/>
      <c r="M48" s="70">
        <f>ROUND(M40-M46,0)</f>
        <v>29668</v>
      </c>
      <c r="N48" s="37"/>
      <c r="O48" s="70">
        <f>ROUND(O40-O46,0)</f>
        <v>26763</v>
      </c>
      <c r="P48" s="37"/>
      <c r="Q48" s="44"/>
      <c r="R48" s="25"/>
      <c r="S48" s="70">
        <v>151817</v>
      </c>
      <c r="T48" s="37"/>
      <c r="U48" s="70">
        <f>ROUND(U40-U46,0)</f>
        <v>83674</v>
      </c>
      <c r="V48" s="37"/>
      <c r="W48" s="70">
        <f>ROUND(W40-W46,0)</f>
        <v>68143</v>
      </c>
    </row>
    <row r="49" spans="1:23" ht="14.1" customHeight="1" x14ac:dyDescent="0.2">
      <c r="A49" s="3"/>
      <c r="B49" s="21"/>
      <c r="C49" s="3"/>
      <c r="D49" s="25"/>
      <c r="E49" s="73"/>
      <c r="F49" s="37"/>
      <c r="G49" s="73"/>
      <c r="H49" s="37"/>
      <c r="I49" s="73"/>
      <c r="J49" s="37"/>
      <c r="K49" s="73"/>
      <c r="L49" s="37"/>
      <c r="M49" s="73"/>
      <c r="N49" s="37"/>
      <c r="O49" s="73"/>
      <c r="P49" s="37"/>
      <c r="Q49" s="44"/>
      <c r="R49" s="25"/>
      <c r="S49" s="73"/>
      <c r="T49" s="37"/>
      <c r="U49" s="73"/>
      <c r="V49" s="37"/>
      <c r="W49" s="73"/>
    </row>
    <row r="50" spans="1:23" ht="14.1" customHeight="1" x14ac:dyDescent="0.2">
      <c r="A50" s="48" t="s">
        <v>173</v>
      </c>
      <c r="B50" s="21"/>
      <c r="C50" s="3"/>
      <c r="D50" s="25"/>
      <c r="F50" s="37"/>
      <c r="G50" s="21"/>
      <c r="H50" s="37"/>
      <c r="I50" s="21"/>
      <c r="J50" s="37"/>
      <c r="K50" s="21"/>
      <c r="L50" s="37"/>
      <c r="M50" s="21"/>
      <c r="N50" s="37"/>
      <c r="O50" s="21"/>
      <c r="P50" s="37"/>
      <c r="Q50" s="44"/>
      <c r="R50" s="25"/>
      <c r="S50" s="21"/>
      <c r="T50" s="37"/>
      <c r="U50" s="21"/>
      <c r="V50" s="37"/>
      <c r="W50" s="21"/>
    </row>
    <row r="51" spans="1:23" ht="14.1" customHeight="1" x14ac:dyDescent="0.2">
      <c r="A51" s="49" t="s">
        <v>109</v>
      </c>
      <c r="C51" s="3"/>
      <c r="D51" s="25"/>
      <c r="E51" s="24">
        <v>-241</v>
      </c>
      <c r="F51" s="37"/>
      <c r="G51" s="24">
        <v>2987</v>
      </c>
      <c r="H51" s="37"/>
      <c r="I51" s="24">
        <v>5368</v>
      </c>
      <c r="J51" s="37"/>
      <c r="K51" s="24">
        <v>2922</v>
      </c>
      <c r="L51" s="37"/>
      <c r="M51" s="24">
        <v>56</v>
      </c>
      <c r="N51" s="37"/>
      <c r="O51" s="24">
        <f>ROUND(E51-M51,0)</f>
        <v>-297</v>
      </c>
      <c r="P51" s="37"/>
      <c r="Q51" s="76"/>
      <c r="R51" s="25"/>
      <c r="S51" s="24">
        <v>8114</v>
      </c>
      <c r="T51" s="37"/>
      <c r="U51" s="24">
        <v>-10491</v>
      </c>
      <c r="V51" s="37"/>
      <c r="W51" s="24">
        <f>ROUND(S51-U51,0)</f>
        <v>18605</v>
      </c>
    </row>
    <row r="52" spans="1:23" ht="14.1" customHeight="1" x14ac:dyDescent="0.2">
      <c r="A52" s="49" t="s">
        <v>174</v>
      </c>
      <c r="C52" s="21"/>
      <c r="D52" s="25"/>
      <c r="E52" s="24">
        <v>-687</v>
      </c>
      <c r="F52" s="37"/>
      <c r="G52" s="24">
        <v>3050</v>
      </c>
      <c r="H52" s="37"/>
      <c r="I52" s="24">
        <v>3965</v>
      </c>
      <c r="J52" s="37"/>
      <c r="K52" s="24">
        <v>2311</v>
      </c>
      <c r="L52" s="37"/>
      <c r="M52" s="24">
        <v>136</v>
      </c>
      <c r="N52" s="37"/>
      <c r="O52" s="24">
        <f>ROUND(E52-M52,0)</f>
        <v>-823</v>
      </c>
      <c r="P52" s="37"/>
      <c r="Q52" s="76"/>
      <c r="R52" s="25"/>
      <c r="S52" s="24">
        <v>6328</v>
      </c>
      <c r="T52" s="37"/>
      <c r="U52" s="24">
        <v>-6913</v>
      </c>
      <c r="V52" s="37"/>
      <c r="W52" s="24">
        <f>ROUND(S52-U52,0)</f>
        <v>13241</v>
      </c>
    </row>
    <row r="53" spans="1:23" ht="14.1" customHeight="1" x14ac:dyDescent="0.2">
      <c r="A53" s="39"/>
      <c r="B53" s="3"/>
      <c r="C53" s="3"/>
      <c r="E53" s="3"/>
      <c r="F53" s="3"/>
      <c r="G53" s="3"/>
      <c r="H53" s="3"/>
      <c r="I53" s="3"/>
      <c r="J53" s="3"/>
      <c r="K53" s="3"/>
      <c r="L53" s="3"/>
      <c r="M53" s="3"/>
      <c r="N53" s="3"/>
      <c r="O53" s="3"/>
      <c r="P53" s="3"/>
      <c r="Q53" s="2"/>
      <c r="S53" s="3"/>
      <c r="T53" s="3"/>
      <c r="U53" s="3"/>
      <c r="V53" s="3"/>
      <c r="W53" s="3"/>
    </row>
    <row r="54" spans="1:23" ht="14.1" customHeight="1" x14ac:dyDescent="0.2">
      <c r="A54" s="163" t="s">
        <v>220</v>
      </c>
      <c r="B54" s="164"/>
      <c r="C54" s="163"/>
      <c r="D54" s="163"/>
      <c r="E54" s="163"/>
      <c r="F54" s="164"/>
      <c r="G54" s="163"/>
      <c r="H54" s="164"/>
      <c r="I54" s="163"/>
      <c r="J54" s="164"/>
      <c r="K54" s="163"/>
      <c r="L54" s="164"/>
      <c r="M54" s="163"/>
      <c r="N54" s="164"/>
      <c r="O54" s="163"/>
      <c r="P54" s="47"/>
      <c r="Q54" s="47"/>
      <c r="R54" s="66"/>
      <c r="S54" s="66"/>
      <c r="T54" s="47"/>
      <c r="U54" s="66"/>
      <c r="V54" s="47"/>
      <c r="W54" s="66"/>
    </row>
    <row r="55" spans="1:23" ht="14.1" customHeight="1" x14ac:dyDescent="0.2">
      <c r="A55" s="165" t="s">
        <v>261</v>
      </c>
      <c r="B55" s="166"/>
      <c r="C55" s="166"/>
      <c r="D55" s="165"/>
      <c r="E55" s="166"/>
      <c r="F55" s="166"/>
      <c r="G55" s="166"/>
      <c r="H55" s="166"/>
      <c r="I55" s="166"/>
      <c r="J55" s="166"/>
      <c r="K55" s="166"/>
      <c r="L55" s="166"/>
      <c r="M55" s="166"/>
      <c r="N55" s="166"/>
      <c r="O55" s="166"/>
      <c r="P55" s="166"/>
      <c r="Q55" s="166"/>
      <c r="R55" s="165"/>
      <c r="S55" s="39"/>
      <c r="T55" s="39"/>
      <c r="U55" s="39"/>
      <c r="V55" s="39"/>
      <c r="W55" s="39"/>
    </row>
    <row r="56" spans="1:23" ht="14.1" customHeight="1" x14ac:dyDescent="0.2">
      <c r="A56" s="165" t="s">
        <v>258</v>
      </c>
      <c r="B56" s="166"/>
      <c r="C56" s="166"/>
      <c r="D56" s="165"/>
      <c r="E56" s="166"/>
      <c r="F56" s="166"/>
      <c r="G56" s="166"/>
      <c r="H56" s="166"/>
      <c r="I56" s="166"/>
      <c r="J56" s="166"/>
      <c r="K56" s="166"/>
      <c r="L56" s="166"/>
      <c r="M56" s="166"/>
      <c r="N56" s="166"/>
      <c r="O56" s="166"/>
      <c r="P56" s="39"/>
      <c r="Q56" s="39"/>
      <c r="R56" s="58"/>
      <c r="S56" s="39"/>
      <c r="T56" s="39"/>
      <c r="U56" s="39"/>
      <c r="V56" s="39"/>
      <c r="W56" s="39"/>
    </row>
    <row r="57" spans="1:23" ht="14.1" customHeight="1" x14ac:dyDescent="0.2">
      <c r="A57" s="3"/>
      <c r="B57" s="21"/>
      <c r="C57" s="3"/>
      <c r="F57" s="3"/>
      <c r="G57" s="21"/>
      <c r="H57" s="3"/>
      <c r="I57" s="21"/>
      <c r="J57" s="3"/>
      <c r="K57" s="21"/>
      <c r="L57" s="3"/>
      <c r="M57" s="21"/>
      <c r="N57" s="3"/>
      <c r="O57" s="21"/>
      <c r="P57" s="3"/>
      <c r="Q57" s="3"/>
      <c r="T57" s="3"/>
      <c r="U57" s="21"/>
      <c r="V57" s="3"/>
      <c r="W57" s="21"/>
    </row>
    <row r="58" spans="1:23" ht="14.1" customHeight="1" x14ac:dyDescent="0.2">
      <c r="A58" s="39"/>
      <c r="B58" s="21"/>
      <c r="C58" s="3"/>
      <c r="F58" s="3"/>
      <c r="G58" s="21"/>
      <c r="H58" s="3"/>
      <c r="I58" s="21"/>
      <c r="J58" s="3"/>
      <c r="K58" s="21"/>
      <c r="L58" s="3"/>
      <c r="M58" s="21"/>
      <c r="N58" s="3"/>
      <c r="O58" s="21"/>
      <c r="P58" s="3"/>
      <c r="Q58" s="3"/>
      <c r="T58" s="3"/>
      <c r="U58" s="21"/>
      <c r="V58" s="3"/>
      <c r="W58" s="21"/>
    </row>
  </sheetData>
  <mergeCells count="18">
    <mergeCell ref="A2:W2"/>
    <mergeCell ref="A1:W1"/>
    <mergeCell ref="E6:M6"/>
    <mergeCell ref="A32:O32"/>
    <mergeCell ref="A30:O30"/>
    <mergeCell ref="A31:S31"/>
    <mergeCell ref="S6:W6"/>
    <mergeCell ref="A8:C8"/>
    <mergeCell ref="A7:C7"/>
    <mergeCell ref="A34:C34"/>
    <mergeCell ref="A33:C33"/>
    <mergeCell ref="A3:W3"/>
    <mergeCell ref="A35:C35"/>
    <mergeCell ref="A56:O56"/>
    <mergeCell ref="A54:O54"/>
    <mergeCell ref="A55:R55"/>
    <mergeCell ref="S33:W33"/>
    <mergeCell ref="E33:M33"/>
  </mergeCells>
  <pageMargins left="0.75" right="0.75" top="1" bottom="1" header="0.5" footer="0.5"/>
  <pageSetup scale="64" fitToHeight="2" orientation="landscape" r:id="rId1"/>
  <headerFooter>
    <oddFooter>&amp;L&amp;A</oddFooter>
  </headerFooter>
  <rowBreaks count="1" manualBreakCount="1">
    <brk id="32"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1"/>
  <sheetViews>
    <sheetView showGridLines="0" showRuler="0" zoomScaleNormal="100" workbookViewId="0">
      <selection sqref="A1:W1"/>
    </sheetView>
  </sheetViews>
  <sheetFormatPr defaultColWidth="13.7109375" defaultRowHeight="12.75" x14ac:dyDescent="0.2"/>
  <cols>
    <col min="1" max="1" width="51.42578125" customWidth="1"/>
    <col min="2" max="4" width="2.7109375" customWidth="1"/>
    <col min="5" max="5" width="11.7109375" customWidth="1"/>
    <col min="6" max="6" width="2" customWidth="1"/>
    <col min="7" max="7" width="11.7109375" customWidth="1"/>
    <col min="8" max="8" width="2" customWidth="1"/>
    <col min="9" max="9" width="11.7109375" customWidth="1"/>
    <col min="10" max="10" width="2" customWidth="1"/>
    <col min="11" max="11" width="11.7109375" customWidth="1"/>
    <col min="12" max="12" width="2" customWidth="1"/>
    <col min="13" max="13" width="11.7109375" customWidth="1"/>
    <col min="14" max="14" width="2" customWidth="1"/>
    <col min="15" max="15" width="12.7109375" customWidth="1"/>
    <col min="16" max="16" width="2" customWidth="1"/>
    <col min="17" max="17" width="1.140625" customWidth="1"/>
    <col min="18" max="18" width="2" customWidth="1"/>
    <col min="19" max="19" width="14" customWidth="1"/>
    <col min="20" max="20" width="2" customWidth="1"/>
    <col min="21" max="21" width="14" customWidth="1"/>
    <col min="22" max="22" width="2" customWidth="1"/>
    <col min="23" max="23" width="12.42578125" customWidth="1"/>
  </cols>
  <sheetData>
    <row r="1" spans="1:23" ht="14.1" customHeight="1" x14ac:dyDescent="0.2">
      <c r="A1" s="156" t="s">
        <v>37</v>
      </c>
      <c r="B1" s="156"/>
      <c r="C1" s="156"/>
      <c r="D1" s="156"/>
      <c r="E1" s="156"/>
      <c r="F1" s="156"/>
      <c r="G1" s="156"/>
      <c r="H1" s="156"/>
      <c r="I1" s="156"/>
      <c r="J1" s="156"/>
      <c r="K1" s="156"/>
      <c r="L1" s="156"/>
      <c r="M1" s="156"/>
      <c r="N1" s="156"/>
      <c r="O1" s="156"/>
      <c r="P1" s="156"/>
      <c r="Q1" s="156"/>
      <c r="R1" s="156"/>
      <c r="S1" s="156"/>
      <c r="T1" s="156"/>
      <c r="U1" s="156"/>
      <c r="V1" s="156"/>
      <c r="W1" s="156"/>
    </row>
    <row r="2" spans="1:23" ht="14.1" customHeight="1" x14ac:dyDescent="0.2">
      <c r="A2" s="156" t="s">
        <v>66</v>
      </c>
      <c r="B2" s="156"/>
      <c r="C2" s="156"/>
      <c r="D2" s="156"/>
      <c r="E2" s="156"/>
      <c r="F2" s="156"/>
      <c r="G2" s="156"/>
      <c r="H2" s="156"/>
      <c r="I2" s="156"/>
      <c r="J2" s="156"/>
      <c r="K2" s="156"/>
      <c r="L2" s="156"/>
      <c r="M2" s="156"/>
      <c r="N2" s="156"/>
      <c r="O2" s="156"/>
      <c r="P2" s="156"/>
      <c r="Q2" s="156"/>
      <c r="R2" s="156"/>
      <c r="S2" s="156"/>
      <c r="T2" s="156"/>
      <c r="U2" s="156"/>
      <c r="V2" s="156"/>
      <c r="W2" s="156"/>
    </row>
    <row r="3" spans="1:23" ht="14.1" customHeight="1" x14ac:dyDescent="0.2">
      <c r="A3" s="160" t="s">
        <v>137</v>
      </c>
      <c r="B3" s="161"/>
      <c r="C3" s="161"/>
      <c r="D3" s="161"/>
      <c r="E3" s="161"/>
      <c r="F3" s="161"/>
      <c r="G3" s="161"/>
      <c r="H3" s="161"/>
      <c r="I3" s="161"/>
      <c r="J3" s="161"/>
      <c r="K3" s="161"/>
      <c r="L3" s="161"/>
      <c r="M3" s="161"/>
      <c r="N3" s="161"/>
      <c r="O3" s="161"/>
      <c r="P3" s="161"/>
      <c r="Q3" s="161"/>
      <c r="R3" s="161"/>
      <c r="S3" s="161"/>
      <c r="T3" s="161"/>
      <c r="U3" s="161"/>
      <c r="V3" s="161"/>
      <c r="W3" s="161"/>
    </row>
    <row r="4" spans="1:23" ht="14.1" customHeight="1" x14ac:dyDescent="0.2">
      <c r="A4" s="1"/>
      <c r="B4" s="1"/>
      <c r="C4" s="1"/>
      <c r="D4" s="42"/>
      <c r="E4" s="1"/>
      <c r="F4" s="1"/>
      <c r="G4" s="1"/>
      <c r="H4" s="1"/>
      <c r="I4" s="1"/>
      <c r="J4" s="1"/>
      <c r="K4" s="1"/>
      <c r="L4" s="1"/>
      <c r="M4" s="1"/>
      <c r="N4" s="1"/>
      <c r="O4" s="1"/>
      <c r="P4" s="1"/>
      <c r="Q4" s="1"/>
      <c r="R4" s="42"/>
      <c r="S4" s="1"/>
      <c r="T4" s="1"/>
      <c r="U4" s="1"/>
      <c r="V4" s="1"/>
      <c r="W4" s="1"/>
    </row>
    <row r="5" spans="1:23" ht="14.1" customHeight="1" x14ac:dyDescent="0.2">
      <c r="A5" s="3"/>
      <c r="B5" s="3"/>
      <c r="C5" s="3"/>
      <c r="F5" s="3"/>
      <c r="G5" s="3"/>
      <c r="H5" s="3"/>
      <c r="I5" s="3"/>
      <c r="J5" s="3"/>
      <c r="K5" s="3"/>
      <c r="L5" s="3"/>
      <c r="M5" s="3"/>
      <c r="N5" s="3"/>
      <c r="O5" s="3"/>
      <c r="P5" s="3"/>
      <c r="Q5" s="3"/>
      <c r="T5" s="3"/>
      <c r="U5" s="3"/>
      <c r="V5" s="3"/>
      <c r="W5" s="3"/>
    </row>
    <row r="6" spans="1:23" ht="14.1" customHeight="1" x14ac:dyDescent="0.2">
      <c r="A6" s="3"/>
      <c r="B6" s="3"/>
      <c r="C6" s="3"/>
      <c r="E6" s="162" t="s">
        <v>99</v>
      </c>
      <c r="F6" s="162"/>
      <c r="G6" s="162"/>
      <c r="H6" s="162"/>
      <c r="I6" s="162"/>
      <c r="J6" s="162"/>
      <c r="K6" s="162"/>
      <c r="L6" s="162"/>
      <c r="M6" s="162"/>
      <c r="N6" s="3"/>
      <c r="O6" s="1" t="s">
        <v>100</v>
      </c>
      <c r="P6" s="3"/>
      <c r="Q6" s="41"/>
      <c r="R6" s="23"/>
      <c r="S6" s="162" t="s">
        <v>101</v>
      </c>
      <c r="T6" s="162"/>
      <c r="U6" s="162"/>
      <c r="V6" s="162"/>
      <c r="W6" s="162"/>
    </row>
    <row r="7" spans="1:23" ht="22.5" customHeight="1" x14ac:dyDescent="0.3">
      <c r="A7" s="169" t="s">
        <v>216</v>
      </c>
      <c r="B7" s="170"/>
      <c r="C7" s="170"/>
      <c r="D7" s="42"/>
      <c r="E7" s="18" t="s">
        <v>102</v>
      </c>
      <c r="F7" s="18"/>
      <c r="G7" s="18" t="s">
        <v>103</v>
      </c>
      <c r="H7" s="18"/>
      <c r="I7" s="18" t="s">
        <v>104</v>
      </c>
      <c r="J7" s="18"/>
      <c r="K7" s="18" t="s">
        <v>105</v>
      </c>
      <c r="L7" s="18"/>
      <c r="M7" s="18" t="s">
        <v>102</v>
      </c>
      <c r="N7" s="1"/>
      <c r="O7" s="1" t="s">
        <v>106</v>
      </c>
      <c r="P7" s="1"/>
      <c r="Q7" s="43"/>
      <c r="R7" s="42"/>
      <c r="S7" s="18" t="s">
        <v>102</v>
      </c>
      <c r="T7" s="18"/>
      <c r="U7" s="18" t="s">
        <v>102</v>
      </c>
      <c r="V7" s="18"/>
      <c r="W7" s="18"/>
    </row>
    <row r="8" spans="1:23" ht="14.1" customHeight="1" x14ac:dyDescent="0.2">
      <c r="A8" s="168"/>
      <c r="B8" s="168"/>
      <c r="C8" s="168"/>
      <c r="D8" s="42"/>
      <c r="E8" s="22">
        <v>2018</v>
      </c>
      <c r="F8" s="1"/>
      <c r="G8" s="22">
        <v>2018</v>
      </c>
      <c r="H8" s="1"/>
      <c r="I8" s="22">
        <v>2018</v>
      </c>
      <c r="J8" s="1"/>
      <c r="K8" s="22">
        <v>2017</v>
      </c>
      <c r="L8" s="1"/>
      <c r="M8" s="22">
        <v>2017</v>
      </c>
      <c r="N8" s="1"/>
      <c r="O8" s="10" t="s">
        <v>107</v>
      </c>
      <c r="P8" s="1"/>
      <c r="Q8" s="43"/>
      <c r="R8" s="42"/>
      <c r="S8" s="22">
        <v>2018</v>
      </c>
      <c r="T8" s="1"/>
      <c r="U8" s="22">
        <v>2017</v>
      </c>
      <c r="V8" s="1"/>
      <c r="W8" s="10" t="s">
        <v>108</v>
      </c>
    </row>
    <row r="9" spans="1:23" ht="14.1" customHeight="1" x14ac:dyDescent="0.2">
      <c r="A9" s="4"/>
      <c r="B9" s="4"/>
      <c r="C9" s="4"/>
      <c r="D9" s="40"/>
      <c r="E9" s="12"/>
      <c r="F9" s="4"/>
      <c r="G9" s="12"/>
      <c r="H9" s="4"/>
      <c r="I9" s="12"/>
      <c r="J9" s="4"/>
      <c r="K9" s="12"/>
      <c r="L9" s="4"/>
      <c r="M9" s="12"/>
      <c r="N9" s="4"/>
      <c r="O9" s="144"/>
      <c r="P9" s="135"/>
      <c r="Q9" s="43"/>
      <c r="R9" s="136"/>
      <c r="S9" s="144"/>
      <c r="T9" s="4"/>
      <c r="U9" s="12"/>
      <c r="V9" s="4"/>
      <c r="W9" s="12"/>
    </row>
    <row r="10" spans="1:23" ht="14.1" customHeight="1" x14ac:dyDescent="0.2">
      <c r="A10" s="48" t="s">
        <v>138</v>
      </c>
      <c r="B10" s="3"/>
      <c r="C10" s="3"/>
      <c r="F10" s="3"/>
      <c r="G10" s="3"/>
      <c r="H10" s="3"/>
      <c r="I10" s="3"/>
      <c r="J10" s="3"/>
      <c r="K10" s="3"/>
      <c r="L10" s="3"/>
      <c r="M10" s="3"/>
      <c r="N10" s="3"/>
      <c r="O10" s="142"/>
      <c r="P10" s="142"/>
      <c r="Q10" s="43"/>
      <c r="R10" s="141"/>
      <c r="S10" s="141"/>
      <c r="T10" s="3"/>
      <c r="U10" s="3"/>
      <c r="V10" s="3"/>
      <c r="W10" s="3"/>
    </row>
    <row r="11" spans="1:23" ht="14.1" customHeight="1" x14ac:dyDescent="0.2">
      <c r="A11" s="49" t="s">
        <v>109</v>
      </c>
      <c r="C11" s="3"/>
      <c r="D11" s="25"/>
      <c r="E11" s="24">
        <v>551695</v>
      </c>
      <c r="F11" s="37"/>
      <c r="G11" s="24">
        <v>538799</v>
      </c>
      <c r="H11" s="37"/>
      <c r="I11" s="24">
        <v>589513</v>
      </c>
      <c r="J11" s="37"/>
      <c r="K11" s="24">
        <v>495439</v>
      </c>
      <c r="L11" s="37"/>
      <c r="M11" s="24">
        <v>536931</v>
      </c>
      <c r="N11" s="37"/>
      <c r="O11" s="145">
        <v>14764</v>
      </c>
      <c r="P11" s="139"/>
      <c r="Q11" s="43"/>
      <c r="R11" s="140"/>
      <c r="S11" s="145">
        <v>1680007</v>
      </c>
      <c r="T11" s="37"/>
      <c r="U11" s="24">
        <v>1557590</v>
      </c>
      <c r="V11" s="37"/>
      <c r="W11" s="24">
        <v>122417</v>
      </c>
    </row>
    <row r="12" spans="1:23" ht="14.1" customHeight="1" x14ac:dyDescent="0.2">
      <c r="A12" s="49" t="s">
        <v>139</v>
      </c>
      <c r="C12" s="3"/>
      <c r="D12" s="25"/>
      <c r="E12" s="26">
        <v>23169</v>
      </c>
      <c r="F12" s="37"/>
      <c r="G12" s="26">
        <v>24076</v>
      </c>
      <c r="H12" s="37"/>
      <c r="I12" s="26">
        <v>24600</v>
      </c>
      <c r="J12" s="37"/>
      <c r="K12" s="26">
        <v>23570</v>
      </c>
      <c r="L12" s="37"/>
      <c r="M12" s="26">
        <v>23858</v>
      </c>
      <c r="N12" s="37"/>
      <c r="O12" s="26">
        <v>-689</v>
      </c>
      <c r="P12" s="37"/>
      <c r="Q12" s="43"/>
      <c r="R12" s="25"/>
      <c r="S12" s="26">
        <v>71845</v>
      </c>
      <c r="T12" s="37"/>
      <c r="U12" s="26">
        <v>68105</v>
      </c>
      <c r="V12" s="37"/>
      <c r="W12" s="26">
        <v>3740</v>
      </c>
    </row>
    <row r="13" spans="1:23" ht="14.1" customHeight="1" x14ac:dyDescent="0.2">
      <c r="A13" s="49" t="s">
        <v>140</v>
      </c>
      <c r="C13" s="3"/>
      <c r="D13" s="25"/>
      <c r="E13" s="26">
        <v>0</v>
      </c>
      <c r="F13" s="37"/>
      <c r="G13" s="26">
        <v>0</v>
      </c>
      <c r="H13" s="37"/>
      <c r="I13" s="26">
        <v>8</v>
      </c>
      <c r="J13" s="37"/>
      <c r="K13" s="26">
        <v>-10</v>
      </c>
      <c r="L13" s="37"/>
      <c r="M13" s="26">
        <v>0</v>
      </c>
      <c r="N13" s="37"/>
      <c r="O13" s="26">
        <v>0</v>
      </c>
      <c r="P13" s="37"/>
      <c r="Q13" s="43"/>
      <c r="R13" s="25"/>
      <c r="S13" s="26">
        <v>8</v>
      </c>
      <c r="T13" s="37"/>
      <c r="U13" s="26">
        <v>0</v>
      </c>
      <c r="V13" s="37"/>
      <c r="W13" s="26">
        <v>8</v>
      </c>
    </row>
    <row r="14" spans="1:23" ht="14.1" customHeight="1" x14ac:dyDescent="0.2">
      <c r="A14" s="49" t="s">
        <v>144</v>
      </c>
      <c r="C14" s="3"/>
      <c r="D14" s="25"/>
      <c r="E14" s="51">
        <v>3171</v>
      </c>
      <c r="F14" s="37"/>
      <c r="G14" s="51">
        <v>7645</v>
      </c>
      <c r="H14" s="37"/>
      <c r="I14" s="51">
        <v>418</v>
      </c>
      <c r="J14" s="37"/>
      <c r="K14" s="51">
        <v>63268</v>
      </c>
      <c r="L14" s="37"/>
      <c r="M14" s="51">
        <v>871</v>
      </c>
      <c r="N14" s="37"/>
      <c r="O14" s="51">
        <v>2300</v>
      </c>
      <c r="P14" s="37"/>
      <c r="Q14" s="43"/>
      <c r="R14" s="25"/>
      <c r="S14" s="51">
        <v>11234</v>
      </c>
      <c r="T14" s="37"/>
      <c r="U14" s="51">
        <v>2724</v>
      </c>
      <c r="V14" s="37"/>
      <c r="W14" s="51">
        <v>8510</v>
      </c>
    </row>
    <row r="15" spans="1:23" ht="14.1" customHeight="1" x14ac:dyDescent="0.2">
      <c r="A15" s="50" t="s">
        <v>145</v>
      </c>
      <c r="B15" s="3"/>
      <c r="D15" s="25"/>
      <c r="E15" s="53">
        <v>578035</v>
      </c>
      <c r="F15" s="37"/>
      <c r="G15" s="53">
        <v>570520</v>
      </c>
      <c r="H15" s="37"/>
      <c r="I15" s="53">
        <v>614539</v>
      </c>
      <c r="J15" s="37"/>
      <c r="K15" s="53">
        <v>582267</v>
      </c>
      <c r="L15" s="37"/>
      <c r="M15" s="53">
        <v>561660</v>
      </c>
      <c r="N15" s="37"/>
      <c r="O15" s="53">
        <v>16375</v>
      </c>
      <c r="P15" s="37"/>
      <c r="Q15" s="44"/>
      <c r="R15" s="25"/>
      <c r="S15" s="53">
        <v>1763094</v>
      </c>
      <c r="T15" s="37"/>
      <c r="U15" s="53">
        <v>1628419</v>
      </c>
      <c r="V15" s="37"/>
      <c r="W15" s="53">
        <v>134675</v>
      </c>
    </row>
    <row r="16" spans="1:23" ht="14.1" customHeight="1" x14ac:dyDescent="0.2">
      <c r="A16" s="3"/>
      <c r="B16" s="3"/>
      <c r="C16" s="3"/>
      <c r="D16" s="25"/>
      <c r="E16" s="37"/>
      <c r="F16" s="37"/>
      <c r="G16" s="37"/>
      <c r="H16" s="37"/>
      <c r="I16" s="37"/>
      <c r="J16" s="37"/>
      <c r="K16" s="37"/>
      <c r="L16" s="37"/>
      <c r="M16" s="37"/>
      <c r="N16" s="37"/>
      <c r="O16" s="37"/>
      <c r="P16" s="37"/>
      <c r="Q16" s="44"/>
      <c r="R16" s="25"/>
      <c r="S16" s="37"/>
      <c r="T16" s="37"/>
      <c r="U16" s="37"/>
      <c r="V16" s="37"/>
      <c r="W16" s="37"/>
    </row>
    <row r="17" spans="1:23" ht="14.1" customHeight="1" x14ac:dyDescent="0.2">
      <c r="A17" s="48" t="s">
        <v>146</v>
      </c>
      <c r="B17" s="3"/>
      <c r="C17" s="3"/>
      <c r="D17" s="25"/>
      <c r="E17" s="37"/>
      <c r="F17" s="37"/>
      <c r="G17" s="37"/>
      <c r="H17" s="37"/>
      <c r="I17" s="37"/>
      <c r="J17" s="37"/>
      <c r="K17" s="37"/>
      <c r="L17" s="37"/>
      <c r="M17" s="37"/>
      <c r="N17" s="37"/>
      <c r="O17" s="37"/>
      <c r="P17" s="37"/>
      <c r="Q17" s="44"/>
      <c r="R17" s="25"/>
      <c r="S17" s="37"/>
      <c r="T17" s="37"/>
      <c r="U17" s="37"/>
      <c r="V17" s="37"/>
      <c r="W17" s="37"/>
    </row>
    <row r="18" spans="1:23" ht="14.1" customHeight="1" x14ac:dyDescent="0.2">
      <c r="A18" s="49" t="s">
        <v>147</v>
      </c>
      <c r="B18" s="21"/>
      <c r="D18" s="25"/>
      <c r="E18" s="26">
        <v>431570</v>
      </c>
      <c r="F18" s="37"/>
      <c r="G18" s="26">
        <v>435592</v>
      </c>
      <c r="H18" s="37"/>
      <c r="I18" s="26">
        <v>495194</v>
      </c>
      <c r="J18" s="37"/>
      <c r="K18" s="26">
        <v>414637</v>
      </c>
      <c r="L18" s="37"/>
      <c r="M18" s="26">
        <v>442358</v>
      </c>
      <c r="N18" s="37"/>
      <c r="O18" s="26">
        <v>-10788</v>
      </c>
      <c r="P18" s="37"/>
      <c r="Q18" s="44"/>
      <c r="R18" s="25"/>
      <c r="S18" s="26">
        <v>1362356</v>
      </c>
      <c r="T18" s="37"/>
      <c r="U18" s="26">
        <v>1221091</v>
      </c>
      <c r="V18" s="37"/>
      <c r="W18" s="26">
        <v>141265</v>
      </c>
    </row>
    <row r="19" spans="1:23" ht="14.1" customHeight="1" x14ac:dyDescent="0.2">
      <c r="A19" s="49" t="s">
        <v>149</v>
      </c>
      <c r="B19" s="21"/>
      <c r="D19" s="25"/>
      <c r="E19" s="26">
        <v>42063</v>
      </c>
      <c r="F19" s="37"/>
      <c r="G19" s="26">
        <v>37584</v>
      </c>
      <c r="H19" s="37"/>
      <c r="I19" s="26">
        <v>58782</v>
      </c>
      <c r="J19" s="37"/>
      <c r="K19" s="26">
        <v>97575</v>
      </c>
      <c r="L19" s="37"/>
      <c r="M19" s="26">
        <v>55891</v>
      </c>
      <c r="N19" s="37"/>
      <c r="O19" s="26">
        <v>-13828</v>
      </c>
      <c r="P19" s="37"/>
      <c r="Q19" s="44"/>
      <c r="R19" s="25"/>
      <c r="S19" s="26">
        <v>138429</v>
      </c>
      <c r="T19" s="37"/>
      <c r="U19" s="26">
        <v>180007</v>
      </c>
      <c r="V19" s="37"/>
      <c r="W19" s="26">
        <v>-41578</v>
      </c>
    </row>
    <row r="20" spans="1:23" ht="14.1" customHeight="1" x14ac:dyDescent="0.2">
      <c r="A20" s="49" t="s">
        <v>150</v>
      </c>
      <c r="B20" s="21"/>
      <c r="D20" s="25"/>
      <c r="E20" s="51">
        <v>42395</v>
      </c>
      <c r="F20" s="37"/>
      <c r="G20" s="51">
        <v>38482</v>
      </c>
      <c r="H20" s="37"/>
      <c r="I20" s="51">
        <v>37676</v>
      </c>
      <c r="J20" s="37"/>
      <c r="K20" s="51">
        <v>42843</v>
      </c>
      <c r="L20" s="37"/>
      <c r="M20" s="51">
        <v>36847</v>
      </c>
      <c r="N20" s="37"/>
      <c r="O20" s="51">
        <v>5548</v>
      </c>
      <c r="P20" s="37"/>
      <c r="Q20" s="44"/>
      <c r="R20" s="25"/>
      <c r="S20" s="51">
        <v>118553</v>
      </c>
      <c r="T20" s="37"/>
      <c r="U20" s="51">
        <v>105747</v>
      </c>
      <c r="V20" s="37"/>
      <c r="W20" s="51">
        <v>12806</v>
      </c>
    </row>
    <row r="21" spans="1:23" ht="14.1" customHeight="1" x14ac:dyDescent="0.2">
      <c r="A21" s="50" t="s">
        <v>153</v>
      </c>
      <c r="D21" s="25"/>
      <c r="E21" s="53">
        <v>516028</v>
      </c>
      <c r="F21" s="37"/>
      <c r="G21" s="53">
        <v>511658</v>
      </c>
      <c r="H21" s="37"/>
      <c r="I21" s="53">
        <v>591652</v>
      </c>
      <c r="J21" s="37"/>
      <c r="K21" s="53">
        <v>555055</v>
      </c>
      <c r="L21" s="37"/>
      <c r="M21" s="53">
        <v>535096</v>
      </c>
      <c r="N21" s="37"/>
      <c r="O21" s="53">
        <v>-19068</v>
      </c>
      <c r="P21" s="37"/>
      <c r="Q21" s="44"/>
      <c r="R21" s="25"/>
      <c r="S21" s="53">
        <v>1619338</v>
      </c>
      <c r="T21" s="37"/>
      <c r="U21" s="53">
        <v>1506845</v>
      </c>
      <c r="V21" s="37"/>
      <c r="W21" s="53">
        <v>112493</v>
      </c>
    </row>
    <row r="22" spans="1:23" ht="14.1" customHeight="1" x14ac:dyDescent="0.2">
      <c r="A22" s="3"/>
      <c r="B22" s="21"/>
      <c r="D22" s="25"/>
      <c r="E22" s="21"/>
      <c r="F22" s="37"/>
      <c r="G22" s="21"/>
      <c r="H22" s="37"/>
      <c r="I22" s="21"/>
      <c r="J22" s="37"/>
      <c r="K22" s="21"/>
      <c r="L22" s="37"/>
      <c r="M22" s="21"/>
      <c r="N22" s="37"/>
      <c r="O22" s="21"/>
      <c r="P22" s="37"/>
      <c r="Q22" s="44"/>
      <c r="R22" s="25"/>
      <c r="S22" s="21"/>
      <c r="T22" s="37"/>
      <c r="U22" s="21"/>
      <c r="V22" s="37"/>
      <c r="W22" s="21"/>
    </row>
    <row r="23" spans="1:23" ht="15" customHeight="1" x14ac:dyDescent="0.2">
      <c r="A23" s="50" t="s">
        <v>154</v>
      </c>
      <c r="D23" s="25"/>
      <c r="E23" s="70">
        <v>62007</v>
      </c>
      <c r="F23" s="37"/>
      <c r="G23" s="70">
        <v>58862</v>
      </c>
      <c r="H23" s="37"/>
      <c r="I23" s="70">
        <v>22887</v>
      </c>
      <c r="J23" s="37"/>
      <c r="K23" s="70">
        <v>27212</v>
      </c>
      <c r="L23" s="37"/>
      <c r="M23" s="70">
        <v>26564</v>
      </c>
      <c r="N23" s="37"/>
      <c r="O23" s="70">
        <v>35443</v>
      </c>
      <c r="P23" s="37"/>
      <c r="Q23" s="44"/>
      <c r="R23" s="25"/>
      <c r="S23" s="70">
        <v>143756</v>
      </c>
      <c r="T23" s="37"/>
      <c r="U23" s="70">
        <v>121574</v>
      </c>
      <c r="V23" s="37"/>
      <c r="W23" s="70">
        <v>22182</v>
      </c>
    </row>
    <row r="24" spans="1:23" ht="14.1" customHeight="1" x14ac:dyDescent="0.2">
      <c r="A24" s="3"/>
      <c r="B24" s="3"/>
      <c r="C24" s="21"/>
      <c r="D24" s="25"/>
      <c r="E24" s="73"/>
      <c r="F24" s="3"/>
      <c r="G24" s="73"/>
      <c r="H24" s="3"/>
      <c r="I24" s="73"/>
      <c r="J24" s="3"/>
      <c r="K24" s="73"/>
      <c r="L24" s="3"/>
      <c r="M24" s="73"/>
      <c r="N24" s="3"/>
      <c r="O24" s="73"/>
      <c r="P24" s="3"/>
      <c r="Q24" s="41"/>
      <c r="R24" s="25"/>
      <c r="S24" s="73"/>
      <c r="T24" s="3"/>
      <c r="U24" s="73"/>
      <c r="V24" s="3"/>
      <c r="W24" s="73"/>
    </row>
    <row r="25" spans="1:23" ht="14.1" customHeight="1" x14ac:dyDescent="0.2">
      <c r="A25" s="48" t="s">
        <v>217</v>
      </c>
      <c r="B25" s="3"/>
      <c r="C25" s="3"/>
      <c r="D25" s="25"/>
      <c r="E25" s="3"/>
      <c r="F25" s="3"/>
      <c r="G25" s="3"/>
      <c r="H25" s="3"/>
      <c r="I25" s="3"/>
      <c r="J25" s="3"/>
      <c r="K25" s="3"/>
      <c r="L25" s="3"/>
      <c r="M25" s="3"/>
      <c r="N25" s="3"/>
      <c r="O25" s="3"/>
      <c r="P25" s="3"/>
      <c r="Q25" s="41"/>
      <c r="R25" s="25"/>
      <c r="S25" s="3"/>
      <c r="T25" s="3"/>
      <c r="U25" s="3"/>
      <c r="V25" s="3"/>
      <c r="W25" s="3"/>
    </row>
    <row r="26" spans="1:23" ht="14.1" customHeight="1" x14ac:dyDescent="0.2">
      <c r="A26" s="49" t="s">
        <v>147</v>
      </c>
      <c r="C26" s="21"/>
      <c r="D26" s="25"/>
      <c r="E26" s="27">
        <v>0.78200000000000003</v>
      </c>
      <c r="F26" s="37"/>
      <c r="G26" s="27">
        <v>0.80800000000000005</v>
      </c>
      <c r="H26" s="37"/>
      <c r="I26" s="27">
        <v>0.84</v>
      </c>
      <c r="J26" s="37"/>
      <c r="K26" s="27">
        <v>0.83699999999999997</v>
      </c>
      <c r="L26" s="37"/>
      <c r="M26" s="27">
        <v>0.82399999999999995</v>
      </c>
      <c r="N26" s="37"/>
      <c r="O26" s="27">
        <v>-4.2000000000000003E-2</v>
      </c>
      <c r="P26" s="37"/>
      <c r="Q26" s="44"/>
      <c r="R26" s="35"/>
      <c r="S26" s="27">
        <v>0.81100000000000005</v>
      </c>
      <c r="T26" s="37"/>
      <c r="U26" s="27">
        <v>0.78400000000000003</v>
      </c>
      <c r="V26" s="37"/>
      <c r="W26" s="27">
        <v>2.7E-2</v>
      </c>
    </row>
    <row r="27" spans="1:23" ht="14.1" customHeight="1" x14ac:dyDescent="0.2">
      <c r="A27" s="49" t="s">
        <v>149</v>
      </c>
      <c r="C27" s="3"/>
      <c r="D27" s="25"/>
      <c r="E27" s="27">
        <v>7.5999999999999998E-2</v>
      </c>
      <c r="F27" s="37"/>
      <c r="G27" s="27">
        <v>7.0000000000000007E-2</v>
      </c>
      <c r="H27" s="37"/>
      <c r="I27" s="27">
        <v>0.1</v>
      </c>
      <c r="J27" s="37"/>
      <c r="K27" s="27">
        <v>0.19700000000000001</v>
      </c>
      <c r="L27" s="37"/>
      <c r="M27" s="27">
        <v>0.104</v>
      </c>
      <c r="N27" s="37"/>
      <c r="O27" s="27">
        <v>-2.8000000000000001E-2</v>
      </c>
      <c r="P27" s="37"/>
      <c r="Q27" s="44"/>
      <c r="R27" s="35"/>
      <c r="S27" s="27">
        <v>8.2000000000000003E-2</v>
      </c>
      <c r="T27" s="37"/>
      <c r="U27" s="27">
        <v>0.11600000000000001</v>
      </c>
      <c r="V27" s="37"/>
      <c r="W27" s="27">
        <v>-3.4000000000000002E-2</v>
      </c>
    </row>
    <row r="28" spans="1:23" ht="14.1" customHeight="1" x14ac:dyDescent="0.2">
      <c r="A28" s="49" t="s">
        <v>150</v>
      </c>
      <c r="C28" s="3"/>
      <c r="D28" s="25"/>
      <c r="E28" s="27">
        <v>7.6999999999999999E-2</v>
      </c>
      <c r="F28" s="37"/>
      <c r="G28" s="27">
        <v>7.0999999999999994E-2</v>
      </c>
      <c r="H28" s="37"/>
      <c r="I28" s="27">
        <v>6.4000000000000001E-2</v>
      </c>
      <c r="J28" s="37"/>
      <c r="K28" s="27">
        <v>8.5999999999999993E-2</v>
      </c>
      <c r="L28" s="37"/>
      <c r="M28" s="27">
        <v>6.9000000000000006E-2</v>
      </c>
      <c r="N28" s="37"/>
      <c r="O28" s="27">
        <v>8.0000000000000002E-3</v>
      </c>
      <c r="P28" s="37"/>
      <c r="Q28" s="44"/>
      <c r="R28" s="35"/>
      <c r="S28" s="27">
        <v>7.0999999999999994E-2</v>
      </c>
      <c r="T28" s="37"/>
      <c r="U28" s="27">
        <v>6.8000000000000005E-2</v>
      </c>
      <c r="V28" s="37"/>
      <c r="W28" s="27">
        <v>3.0000000000000001E-3</v>
      </c>
    </row>
    <row r="29" spans="1:23" ht="14.1" customHeight="1" x14ac:dyDescent="0.2">
      <c r="A29" s="3"/>
      <c r="B29" s="21"/>
      <c r="C29" s="3"/>
      <c r="D29" s="25"/>
      <c r="E29" s="21"/>
      <c r="F29" s="3"/>
      <c r="G29" s="21"/>
      <c r="H29" s="3"/>
      <c r="I29" s="21"/>
      <c r="J29" s="3"/>
      <c r="K29" s="21"/>
      <c r="L29" s="3"/>
      <c r="M29" s="21"/>
      <c r="N29" s="3"/>
      <c r="O29" s="21"/>
      <c r="P29" s="3"/>
      <c r="Q29" s="41"/>
      <c r="R29" s="25"/>
      <c r="S29" s="21"/>
      <c r="T29" s="3"/>
      <c r="U29" s="21"/>
      <c r="V29" s="3"/>
      <c r="W29" s="21"/>
    </row>
    <row r="30" spans="1:23" ht="14.1" customHeight="1" x14ac:dyDescent="0.2">
      <c r="A30" s="48" t="s">
        <v>218</v>
      </c>
      <c r="B30" s="21"/>
      <c r="C30" s="3"/>
      <c r="D30" s="25"/>
      <c r="E30" s="21"/>
      <c r="F30" s="3"/>
      <c r="G30" s="21"/>
      <c r="H30" s="3"/>
      <c r="I30" s="21"/>
      <c r="J30" s="3"/>
      <c r="K30" s="21"/>
      <c r="L30" s="3"/>
      <c r="M30" s="21"/>
      <c r="N30" s="3"/>
      <c r="O30" s="21"/>
      <c r="P30" s="3"/>
      <c r="Q30" s="41"/>
      <c r="R30" s="25"/>
      <c r="S30" s="21"/>
      <c r="T30" s="3"/>
      <c r="U30" s="21"/>
      <c r="V30" s="3"/>
      <c r="W30" s="21"/>
    </row>
    <row r="31" spans="1:23" ht="14.1" customHeight="1" x14ac:dyDescent="0.2">
      <c r="A31" s="49" t="s">
        <v>109</v>
      </c>
      <c r="C31" s="3"/>
      <c r="D31" s="25"/>
      <c r="E31" s="24">
        <v>-14915</v>
      </c>
      <c r="F31" s="37"/>
      <c r="G31" s="24">
        <v>9195</v>
      </c>
      <c r="H31" s="37"/>
      <c r="I31" s="24">
        <v>21345</v>
      </c>
      <c r="J31" s="37"/>
      <c r="K31" s="24">
        <v>8512</v>
      </c>
      <c r="L31" s="37"/>
      <c r="M31" s="24">
        <v>1030</v>
      </c>
      <c r="N31" s="37"/>
      <c r="O31" s="24">
        <v>-15945</v>
      </c>
      <c r="P31" s="37"/>
      <c r="Q31" s="44"/>
      <c r="R31" s="25"/>
      <c r="S31" s="24">
        <v>15625</v>
      </c>
      <c r="T31" s="37"/>
      <c r="U31" s="24">
        <v>14161</v>
      </c>
      <c r="V31" s="37"/>
      <c r="W31" s="24">
        <v>1464</v>
      </c>
    </row>
    <row r="32" spans="1:23" ht="14.1" customHeight="1" x14ac:dyDescent="0.2">
      <c r="A32" s="49" t="s">
        <v>219</v>
      </c>
      <c r="C32" s="3"/>
      <c r="D32" s="25"/>
      <c r="E32" s="26">
        <v>1181</v>
      </c>
      <c r="F32" s="37"/>
      <c r="G32" s="26">
        <v>-66</v>
      </c>
      <c r="H32" s="37"/>
      <c r="I32" s="26">
        <v>954</v>
      </c>
      <c r="J32" s="37"/>
      <c r="K32" s="26">
        <v>-1066</v>
      </c>
      <c r="L32" s="37"/>
      <c r="M32" s="26">
        <v>-954</v>
      </c>
      <c r="N32" s="37"/>
      <c r="O32" s="26">
        <v>2135</v>
      </c>
      <c r="P32" s="37"/>
      <c r="Q32" s="44"/>
      <c r="R32" s="25"/>
      <c r="S32" s="26">
        <v>2069</v>
      </c>
      <c r="T32" s="37"/>
      <c r="U32" s="26">
        <v>-364</v>
      </c>
      <c r="V32" s="37"/>
      <c r="W32" s="26">
        <v>2433</v>
      </c>
    </row>
    <row r="33" spans="1:23" ht="14.1" customHeight="1" x14ac:dyDescent="0.2">
      <c r="A33" s="21"/>
      <c r="B33" s="3"/>
      <c r="C33" s="3"/>
      <c r="D33" s="25"/>
      <c r="E33" s="37"/>
      <c r="F33" s="37"/>
      <c r="G33" s="37"/>
      <c r="H33" s="37"/>
      <c r="I33" s="37"/>
      <c r="J33" s="37"/>
      <c r="K33" s="37"/>
      <c r="L33" s="37"/>
      <c r="M33" s="37"/>
      <c r="N33" s="37"/>
      <c r="O33" s="37"/>
      <c r="P33" s="37"/>
      <c r="Q33" s="44"/>
      <c r="R33" s="25"/>
      <c r="S33" s="37"/>
      <c r="T33" s="37"/>
      <c r="U33" s="37"/>
      <c r="V33" s="37"/>
      <c r="W33" s="37"/>
    </row>
    <row r="34" spans="1:23" ht="14.1" customHeight="1" x14ac:dyDescent="0.2">
      <c r="A34" s="48" t="s">
        <v>259</v>
      </c>
      <c r="B34" s="21"/>
      <c r="C34" s="3"/>
      <c r="D34" s="25"/>
      <c r="E34" s="24">
        <v>191099</v>
      </c>
      <c r="F34" s="37"/>
      <c r="G34" s="24">
        <v>180852</v>
      </c>
      <c r="H34" s="37"/>
      <c r="I34" s="24">
        <v>235721</v>
      </c>
      <c r="J34" s="37"/>
      <c r="K34" s="24">
        <v>136246</v>
      </c>
      <c r="L34" s="37"/>
      <c r="M34" s="24">
        <v>158612</v>
      </c>
      <c r="N34" s="37"/>
      <c r="O34" s="24">
        <v>32487</v>
      </c>
      <c r="P34" s="37"/>
      <c r="Q34" s="44"/>
      <c r="R34" s="25"/>
      <c r="S34" s="24">
        <v>607672</v>
      </c>
      <c r="T34" s="37"/>
      <c r="U34" s="24">
        <v>474799</v>
      </c>
      <c r="V34" s="37"/>
      <c r="W34" s="24">
        <v>132873</v>
      </c>
    </row>
    <row r="35" spans="1:23" ht="14.1" customHeight="1" x14ac:dyDescent="0.2">
      <c r="A35" s="2"/>
      <c r="B35" s="21"/>
      <c r="C35" s="3"/>
      <c r="E35" s="3"/>
      <c r="F35" s="3"/>
      <c r="G35" s="3"/>
      <c r="H35" s="3"/>
      <c r="I35" s="3"/>
      <c r="J35" s="3"/>
      <c r="K35" s="3"/>
      <c r="L35" s="3"/>
      <c r="M35" s="3"/>
      <c r="N35" s="3"/>
      <c r="O35" s="3"/>
      <c r="P35" s="3"/>
      <c r="Q35" s="3"/>
      <c r="S35" s="3"/>
      <c r="T35" s="3"/>
      <c r="U35" s="3"/>
      <c r="V35" s="3"/>
      <c r="W35" s="3"/>
    </row>
    <row r="36" spans="1:23" ht="14.1" customHeight="1" x14ac:dyDescent="0.2">
      <c r="A36" s="163" t="s">
        <v>220</v>
      </c>
      <c r="B36" s="164"/>
      <c r="C36" s="164"/>
      <c r="D36" s="163"/>
      <c r="E36" s="164"/>
      <c r="F36" s="164"/>
      <c r="G36" s="164"/>
      <c r="H36" s="164"/>
      <c r="I36" s="164"/>
      <c r="J36" s="164"/>
      <c r="K36" s="164"/>
      <c r="L36" s="164"/>
      <c r="M36" s="164"/>
      <c r="N36" s="164"/>
      <c r="O36" s="164"/>
      <c r="P36" s="47"/>
      <c r="Q36" s="47"/>
      <c r="R36" s="66"/>
      <c r="S36" s="47"/>
      <c r="T36" s="47"/>
      <c r="U36" s="47"/>
      <c r="V36" s="47"/>
      <c r="W36" s="47"/>
    </row>
    <row r="37" spans="1:23" ht="14.1" customHeight="1" x14ac:dyDescent="0.2">
      <c r="A37" s="165" t="s">
        <v>255</v>
      </c>
      <c r="B37" s="166"/>
      <c r="C37" s="166"/>
      <c r="D37" s="165"/>
      <c r="E37" s="165"/>
      <c r="F37" s="166"/>
      <c r="G37" s="165"/>
      <c r="H37" s="166"/>
      <c r="I37" s="165"/>
      <c r="J37" s="166"/>
      <c r="K37" s="165"/>
      <c r="L37" s="166"/>
      <c r="M37" s="165"/>
      <c r="N37" s="166"/>
      <c r="O37" s="165"/>
      <c r="P37" s="39"/>
      <c r="Q37" s="39"/>
      <c r="R37" s="58"/>
      <c r="S37" s="58"/>
      <c r="T37" s="39"/>
      <c r="U37" s="58"/>
      <c r="V37" s="39"/>
      <c r="W37" s="58"/>
    </row>
    <row r="38" spans="1:23" ht="14.1" customHeight="1" x14ac:dyDescent="0.2">
      <c r="A38" s="168"/>
      <c r="B38" s="168"/>
      <c r="C38" s="168"/>
      <c r="D38" s="77"/>
      <c r="E38" s="162" t="s">
        <v>99</v>
      </c>
      <c r="F38" s="162"/>
      <c r="G38" s="162"/>
      <c r="H38" s="162"/>
      <c r="I38" s="162"/>
      <c r="J38" s="162"/>
      <c r="K38" s="162"/>
      <c r="L38" s="162"/>
      <c r="M38" s="162"/>
      <c r="O38" s="1" t="s">
        <v>100</v>
      </c>
      <c r="Q38" s="41"/>
      <c r="R38" s="23"/>
      <c r="S38" s="162" t="s">
        <v>101</v>
      </c>
      <c r="T38" s="162"/>
      <c r="U38" s="162"/>
      <c r="V38" s="162"/>
      <c r="W38" s="162"/>
    </row>
    <row r="39" spans="1:23" ht="22.5" customHeight="1" x14ac:dyDescent="0.3">
      <c r="A39" s="169" t="s">
        <v>222</v>
      </c>
      <c r="B39" s="170"/>
      <c r="C39" s="170"/>
      <c r="D39" s="77"/>
      <c r="E39" s="18" t="s">
        <v>102</v>
      </c>
      <c r="F39" s="18"/>
      <c r="G39" s="18" t="s">
        <v>103</v>
      </c>
      <c r="H39" s="18"/>
      <c r="I39" s="18" t="s">
        <v>104</v>
      </c>
      <c r="J39" s="18"/>
      <c r="K39" s="18" t="s">
        <v>105</v>
      </c>
      <c r="L39" s="18"/>
      <c r="M39" s="18" t="s">
        <v>102</v>
      </c>
      <c r="N39" s="1"/>
      <c r="O39" s="1" t="s">
        <v>106</v>
      </c>
      <c r="P39" s="1"/>
      <c r="Q39" s="43"/>
      <c r="R39" s="42"/>
      <c r="S39" s="18" t="s">
        <v>102</v>
      </c>
      <c r="T39" s="18"/>
      <c r="U39" s="18" t="s">
        <v>102</v>
      </c>
      <c r="V39" s="18"/>
      <c r="W39" s="18"/>
    </row>
    <row r="40" spans="1:23" ht="14.1" customHeight="1" x14ac:dyDescent="0.2">
      <c r="A40" s="167"/>
      <c r="B40" s="168"/>
      <c r="C40" s="168"/>
      <c r="D40" s="40"/>
      <c r="E40" s="22">
        <v>2018</v>
      </c>
      <c r="F40" s="1"/>
      <c r="G40" s="22">
        <v>2018</v>
      </c>
      <c r="H40" s="1"/>
      <c r="I40" s="22">
        <v>2018</v>
      </c>
      <c r="J40" s="1"/>
      <c r="K40" s="22">
        <v>2017</v>
      </c>
      <c r="L40" s="1"/>
      <c r="M40" s="22">
        <v>2017</v>
      </c>
      <c r="N40" s="1"/>
      <c r="O40" s="10" t="s">
        <v>107</v>
      </c>
      <c r="P40" s="1"/>
      <c r="Q40" s="43"/>
      <c r="R40" s="42"/>
      <c r="S40" s="22">
        <v>2018</v>
      </c>
      <c r="T40" s="1"/>
      <c r="U40" s="22">
        <v>2017</v>
      </c>
      <c r="V40" s="1"/>
      <c r="W40" s="10" t="s">
        <v>108</v>
      </c>
    </row>
    <row r="41" spans="1:23" ht="14.1" customHeight="1" x14ac:dyDescent="0.2">
      <c r="A41" s="48" t="s">
        <v>138</v>
      </c>
      <c r="B41" s="3"/>
      <c r="C41" s="3"/>
      <c r="D41" s="23"/>
      <c r="E41" s="54"/>
      <c r="F41" s="3"/>
      <c r="G41" s="78"/>
      <c r="H41" s="3"/>
      <c r="I41" s="78"/>
      <c r="J41" s="3"/>
      <c r="K41" s="78"/>
      <c r="L41" s="3"/>
      <c r="M41" s="78"/>
      <c r="N41" s="3"/>
      <c r="O41" s="54"/>
      <c r="P41" s="3"/>
      <c r="Q41" s="41"/>
      <c r="R41" s="23"/>
      <c r="S41" s="54"/>
      <c r="T41" s="3"/>
      <c r="U41" s="78"/>
      <c r="V41" s="3"/>
      <c r="W41" s="78"/>
    </row>
    <row r="42" spans="1:23" ht="14.1" customHeight="1" x14ac:dyDescent="0.2">
      <c r="A42" s="49" t="s">
        <v>109</v>
      </c>
      <c r="B42" s="3"/>
      <c r="D42" s="23"/>
      <c r="E42" s="24">
        <v>551695</v>
      </c>
      <c r="F42" s="37"/>
      <c r="G42" s="24">
        <v>538799</v>
      </c>
      <c r="H42" s="37"/>
      <c r="I42" s="24">
        <v>589513</v>
      </c>
      <c r="J42" s="37"/>
      <c r="K42" s="24">
        <v>495439</v>
      </c>
      <c r="L42" s="37"/>
      <c r="M42" s="24">
        <v>536931</v>
      </c>
      <c r="N42" s="37"/>
      <c r="O42" s="24">
        <v>14764</v>
      </c>
      <c r="P42" s="37"/>
      <c r="Q42" s="44"/>
      <c r="R42" s="35"/>
      <c r="S42" s="24">
        <v>1680007</v>
      </c>
      <c r="T42" s="37"/>
      <c r="U42" s="24">
        <v>1557590</v>
      </c>
      <c r="V42" s="37"/>
      <c r="W42" s="24">
        <v>122417</v>
      </c>
    </row>
    <row r="43" spans="1:23" ht="14.1" customHeight="1" x14ac:dyDescent="0.2">
      <c r="A43" s="49" t="s">
        <v>139</v>
      </c>
      <c r="B43" s="3"/>
      <c r="D43" s="23"/>
      <c r="E43" s="26">
        <v>23169</v>
      </c>
      <c r="F43" s="37"/>
      <c r="G43" s="26">
        <v>24076</v>
      </c>
      <c r="H43" s="37"/>
      <c r="I43" s="26">
        <v>24600</v>
      </c>
      <c r="J43" s="37"/>
      <c r="K43" s="26">
        <v>23570</v>
      </c>
      <c r="L43" s="37"/>
      <c r="M43" s="26">
        <v>23858</v>
      </c>
      <c r="N43" s="37"/>
      <c r="O43" s="26">
        <v>-689</v>
      </c>
      <c r="P43" s="37"/>
      <c r="Q43" s="44"/>
      <c r="R43" s="35"/>
      <c r="S43" s="26">
        <v>71845</v>
      </c>
      <c r="T43" s="37"/>
      <c r="U43" s="26">
        <v>68105</v>
      </c>
      <c r="V43" s="37"/>
      <c r="W43" s="26">
        <v>3740</v>
      </c>
    </row>
    <row r="44" spans="1:23" ht="14.1" customHeight="1" x14ac:dyDescent="0.2">
      <c r="A44" s="49" t="s">
        <v>140</v>
      </c>
      <c r="B44" s="3"/>
      <c r="D44" s="23"/>
      <c r="E44" s="26">
        <v>-1</v>
      </c>
      <c r="F44" s="37"/>
      <c r="G44" s="26">
        <v>0</v>
      </c>
      <c r="H44" s="37"/>
      <c r="I44" s="26">
        <v>3</v>
      </c>
      <c r="J44" s="37"/>
      <c r="K44" s="26">
        <v>5</v>
      </c>
      <c r="L44" s="37"/>
      <c r="M44" s="26">
        <v>0</v>
      </c>
      <c r="N44" s="37"/>
      <c r="O44" s="26">
        <v>-1</v>
      </c>
      <c r="P44" s="37"/>
      <c r="Q44" s="44"/>
      <c r="R44" s="35"/>
      <c r="S44" s="26">
        <v>2</v>
      </c>
      <c r="T44" s="37"/>
      <c r="U44" s="26">
        <v>0</v>
      </c>
      <c r="V44" s="37"/>
      <c r="W44" s="26">
        <v>2</v>
      </c>
    </row>
    <row r="45" spans="1:23" ht="14.1" customHeight="1" x14ac:dyDescent="0.2">
      <c r="A45" s="49" t="s">
        <v>144</v>
      </c>
      <c r="B45" s="21"/>
      <c r="D45" s="25"/>
      <c r="E45" s="51">
        <v>3171</v>
      </c>
      <c r="F45" s="37"/>
      <c r="G45" s="51">
        <v>7645</v>
      </c>
      <c r="H45" s="37"/>
      <c r="I45" s="51">
        <v>418</v>
      </c>
      <c r="J45" s="37"/>
      <c r="K45" s="51">
        <v>63268</v>
      </c>
      <c r="L45" s="37"/>
      <c r="M45" s="51">
        <v>871</v>
      </c>
      <c r="N45" s="37"/>
      <c r="O45" s="51">
        <v>2300</v>
      </c>
      <c r="P45" s="37"/>
      <c r="Q45" s="44"/>
      <c r="R45" s="25"/>
      <c r="S45" s="51">
        <v>11234</v>
      </c>
      <c r="T45" s="37"/>
      <c r="U45" s="51">
        <v>2724</v>
      </c>
      <c r="V45" s="37"/>
      <c r="W45" s="51">
        <v>8510</v>
      </c>
    </row>
    <row r="46" spans="1:23" ht="14.1" customHeight="1" x14ac:dyDescent="0.2">
      <c r="A46" s="50" t="s">
        <v>145</v>
      </c>
      <c r="D46" s="25"/>
      <c r="E46" s="53">
        <v>578034</v>
      </c>
      <c r="F46" s="37"/>
      <c r="G46" s="53">
        <v>570520</v>
      </c>
      <c r="H46" s="37"/>
      <c r="I46" s="53">
        <v>614534</v>
      </c>
      <c r="J46" s="37"/>
      <c r="K46" s="53">
        <v>582282</v>
      </c>
      <c r="L46" s="37"/>
      <c r="M46" s="53">
        <v>561660</v>
      </c>
      <c r="N46" s="37"/>
      <c r="O46" s="53">
        <v>16374</v>
      </c>
      <c r="P46" s="37"/>
      <c r="Q46" s="44"/>
      <c r="R46" s="25"/>
      <c r="S46" s="53">
        <v>1763088</v>
      </c>
      <c r="T46" s="37"/>
      <c r="U46" s="53">
        <v>1628419</v>
      </c>
      <c r="V46" s="37"/>
      <c r="W46" s="53">
        <v>134669</v>
      </c>
    </row>
    <row r="47" spans="1:23" ht="14.1" customHeight="1" x14ac:dyDescent="0.2">
      <c r="A47" s="3"/>
      <c r="B47" s="21"/>
      <c r="C47" s="3"/>
      <c r="D47" s="25"/>
      <c r="E47" s="21"/>
      <c r="F47" s="37"/>
      <c r="G47" s="21"/>
      <c r="H47" s="37"/>
      <c r="I47" s="21"/>
      <c r="J47" s="37"/>
      <c r="K47" s="21"/>
      <c r="L47" s="37"/>
      <c r="M47" s="21"/>
      <c r="N47" s="37"/>
      <c r="O47" s="21"/>
      <c r="P47" s="37"/>
      <c r="Q47" s="44"/>
      <c r="R47" s="25"/>
      <c r="S47" s="21"/>
      <c r="T47" s="37"/>
      <c r="U47" s="21"/>
      <c r="V47" s="37"/>
      <c r="W47" s="21"/>
    </row>
    <row r="48" spans="1:23" ht="14.1" customHeight="1" x14ac:dyDescent="0.2">
      <c r="A48" s="48" t="s">
        <v>146</v>
      </c>
      <c r="B48" s="21"/>
      <c r="C48" s="3"/>
      <c r="D48" s="25"/>
      <c r="E48" s="21"/>
      <c r="F48" s="37"/>
      <c r="G48" s="21"/>
      <c r="H48" s="37"/>
      <c r="I48" s="21"/>
      <c r="J48" s="37"/>
      <c r="K48" s="21"/>
      <c r="L48" s="37"/>
      <c r="M48" s="21"/>
      <c r="N48" s="37"/>
      <c r="O48" s="21"/>
      <c r="P48" s="37"/>
      <c r="Q48" s="44"/>
      <c r="R48" s="25"/>
      <c r="S48" s="21"/>
      <c r="T48" s="37"/>
      <c r="U48" s="21"/>
      <c r="V48" s="37"/>
      <c r="W48" s="21"/>
    </row>
    <row r="49" spans="1:23" ht="14.1" customHeight="1" x14ac:dyDescent="0.2">
      <c r="A49" s="49" t="s">
        <v>147</v>
      </c>
      <c r="B49" s="3"/>
      <c r="D49" s="25"/>
      <c r="E49" s="26">
        <v>431570</v>
      </c>
      <c r="F49" s="37"/>
      <c r="G49" s="26">
        <v>435592</v>
      </c>
      <c r="H49" s="37"/>
      <c r="I49" s="26">
        <v>495194</v>
      </c>
      <c r="J49" s="37"/>
      <c r="K49" s="26">
        <v>414637</v>
      </c>
      <c r="L49" s="37"/>
      <c r="M49" s="26">
        <v>442358</v>
      </c>
      <c r="N49" s="37"/>
      <c r="O49" s="26">
        <v>-10788</v>
      </c>
      <c r="P49" s="37"/>
      <c r="Q49" s="44"/>
      <c r="R49" s="25"/>
      <c r="S49" s="26">
        <v>1362356</v>
      </c>
      <c r="T49" s="37"/>
      <c r="U49" s="26">
        <v>1221091</v>
      </c>
      <c r="V49" s="37"/>
      <c r="W49" s="26">
        <v>141265</v>
      </c>
    </row>
    <row r="50" spans="1:23" ht="14.1" customHeight="1" x14ac:dyDescent="0.2">
      <c r="A50" s="49" t="s">
        <v>149</v>
      </c>
      <c r="B50" s="3"/>
      <c r="D50" s="25"/>
      <c r="E50" s="26">
        <v>42063</v>
      </c>
      <c r="F50" s="37"/>
      <c r="G50" s="26">
        <v>37584</v>
      </c>
      <c r="H50" s="37"/>
      <c r="I50" s="26">
        <v>58782</v>
      </c>
      <c r="J50" s="37"/>
      <c r="K50" s="26">
        <v>97575</v>
      </c>
      <c r="L50" s="37"/>
      <c r="M50" s="26">
        <v>55891</v>
      </c>
      <c r="N50" s="37"/>
      <c r="O50" s="26">
        <v>-13828</v>
      </c>
      <c r="P50" s="37"/>
      <c r="Q50" s="44"/>
      <c r="R50" s="25"/>
      <c r="S50" s="26">
        <v>138429</v>
      </c>
      <c r="T50" s="37"/>
      <c r="U50" s="26">
        <v>180007</v>
      </c>
      <c r="V50" s="37"/>
      <c r="W50" s="26">
        <v>-41578</v>
      </c>
    </row>
    <row r="51" spans="1:23" ht="14.1" customHeight="1" x14ac:dyDescent="0.2">
      <c r="A51" s="49" t="s">
        <v>150</v>
      </c>
      <c r="B51" s="3"/>
      <c r="D51" s="25"/>
      <c r="E51" s="51">
        <v>42395</v>
      </c>
      <c r="F51" s="37"/>
      <c r="G51" s="51">
        <v>38482</v>
      </c>
      <c r="H51" s="37"/>
      <c r="I51" s="51">
        <v>37676</v>
      </c>
      <c r="J51" s="37"/>
      <c r="K51" s="51">
        <v>42843</v>
      </c>
      <c r="L51" s="37"/>
      <c r="M51" s="51">
        <v>36847</v>
      </c>
      <c r="N51" s="37"/>
      <c r="O51" s="51">
        <v>5548</v>
      </c>
      <c r="P51" s="37"/>
      <c r="Q51" s="44"/>
      <c r="R51" s="25"/>
      <c r="S51" s="51">
        <v>118553</v>
      </c>
      <c r="T51" s="37"/>
      <c r="U51" s="51">
        <v>105747</v>
      </c>
      <c r="V51" s="37"/>
      <c r="W51" s="51">
        <v>12806</v>
      </c>
    </row>
    <row r="52" spans="1:23" ht="14.1" customHeight="1" x14ac:dyDescent="0.2">
      <c r="A52" s="50" t="s">
        <v>153</v>
      </c>
      <c r="D52" s="25"/>
      <c r="E52" s="53">
        <v>516028</v>
      </c>
      <c r="F52" s="37"/>
      <c r="G52" s="53">
        <v>511658</v>
      </c>
      <c r="H52" s="37"/>
      <c r="I52" s="53">
        <v>591652</v>
      </c>
      <c r="J52" s="37"/>
      <c r="K52" s="53">
        <v>555055</v>
      </c>
      <c r="L52" s="37"/>
      <c r="M52" s="53">
        <v>535096</v>
      </c>
      <c r="N52" s="37"/>
      <c r="O52" s="53">
        <v>-19068</v>
      </c>
      <c r="P52" s="37"/>
      <c r="Q52" s="44"/>
      <c r="R52" s="25"/>
      <c r="S52" s="53">
        <v>1619338</v>
      </c>
      <c r="T52" s="37"/>
      <c r="U52" s="53">
        <v>1506845</v>
      </c>
      <c r="V52" s="37"/>
      <c r="W52" s="53">
        <v>112493</v>
      </c>
    </row>
    <row r="53" spans="1:23" ht="14.1" customHeight="1" x14ac:dyDescent="0.2">
      <c r="A53" s="3"/>
      <c r="B53" s="21"/>
      <c r="C53" s="3"/>
      <c r="D53" s="25"/>
      <c r="E53" s="21"/>
      <c r="F53" s="37"/>
      <c r="G53" s="21"/>
      <c r="H53" s="37"/>
      <c r="I53" s="21"/>
      <c r="J53" s="37"/>
      <c r="K53" s="21"/>
      <c r="L53" s="37"/>
      <c r="M53" s="21"/>
      <c r="N53" s="37"/>
      <c r="O53" s="21"/>
      <c r="P53" s="37"/>
      <c r="Q53" s="44"/>
      <c r="R53" s="25"/>
      <c r="S53" s="21"/>
      <c r="T53" s="37"/>
      <c r="U53" s="21"/>
      <c r="V53" s="37"/>
      <c r="W53" s="21"/>
    </row>
    <row r="54" spans="1:23" ht="15" customHeight="1" x14ac:dyDescent="0.2">
      <c r="A54" s="50" t="s">
        <v>168</v>
      </c>
      <c r="B54" s="21"/>
      <c r="D54" s="25"/>
      <c r="E54" s="70">
        <v>62006</v>
      </c>
      <c r="F54" s="37"/>
      <c r="G54" s="70">
        <v>58862</v>
      </c>
      <c r="H54" s="37"/>
      <c r="I54" s="70">
        <v>22882</v>
      </c>
      <c r="J54" s="37"/>
      <c r="K54" s="70">
        <v>27227</v>
      </c>
      <c r="L54" s="37"/>
      <c r="M54" s="70">
        <v>26564</v>
      </c>
      <c r="N54" s="37"/>
      <c r="O54" s="70">
        <v>35442</v>
      </c>
      <c r="P54" s="37"/>
      <c r="Q54" s="44"/>
      <c r="R54" s="25"/>
      <c r="S54" s="70">
        <v>143750</v>
      </c>
      <c r="T54" s="37"/>
      <c r="U54" s="70">
        <v>121574</v>
      </c>
      <c r="V54" s="37"/>
      <c r="W54" s="70">
        <v>22176</v>
      </c>
    </row>
    <row r="55" spans="1:23" ht="14.1" customHeight="1" x14ac:dyDescent="0.2">
      <c r="A55" s="3"/>
      <c r="B55" s="21"/>
      <c r="C55" s="3"/>
      <c r="D55" s="25"/>
      <c r="E55" s="73"/>
      <c r="F55" s="3"/>
      <c r="G55" s="73"/>
      <c r="H55" s="3"/>
      <c r="I55" s="73"/>
      <c r="J55" s="3"/>
      <c r="K55" s="73"/>
      <c r="L55" s="3"/>
      <c r="M55" s="73"/>
      <c r="N55" s="3"/>
      <c r="O55" s="73"/>
      <c r="P55" s="3"/>
      <c r="Q55" s="41"/>
      <c r="R55" s="25"/>
      <c r="S55" s="73"/>
      <c r="T55" s="3"/>
      <c r="U55" s="73"/>
      <c r="V55" s="3"/>
      <c r="W55" s="73"/>
    </row>
    <row r="56" spans="1:23" ht="14.1" customHeight="1" x14ac:dyDescent="0.2">
      <c r="A56" s="48" t="s">
        <v>217</v>
      </c>
      <c r="B56" s="21"/>
      <c r="C56" s="3"/>
      <c r="D56" s="25"/>
      <c r="E56" s="21"/>
      <c r="F56" s="3"/>
      <c r="G56" s="21"/>
      <c r="H56" s="3"/>
      <c r="I56" s="21"/>
      <c r="J56" s="3"/>
      <c r="K56" s="21"/>
      <c r="L56" s="3"/>
      <c r="M56" s="21"/>
      <c r="N56" s="3"/>
      <c r="O56" s="21"/>
      <c r="P56" s="3"/>
      <c r="Q56" s="41"/>
      <c r="R56" s="25"/>
      <c r="S56" s="21"/>
      <c r="T56" s="3"/>
      <c r="U56" s="21"/>
      <c r="V56" s="3"/>
      <c r="W56" s="21"/>
    </row>
    <row r="57" spans="1:23" ht="14.1" customHeight="1" x14ac:dyDescent="0.2">
      <c r="A57" s="49" t="s">
        <v>147</v>
      </c>
      <c r="C57" s="3"/>
      <c r="D57" s="25"/>
      <c r="E57" s="27">
        <v>0.78200000000000003</v>
      </c>
      <c r="F57" s="37"/>
      <c r="G57" s="27">
        <v>0.80800000000000005</v>
      </c>
      <c r="H57" s="37"/>
      <c r="I57" s="27">
        <v>0.84</v>
      </c>
      <c r="J57" s="37"/>
      <c r="K57" s="27">
        <v>0.83699999999999997</v>
      </c>
      <c r="L57" s="37"/>
      <c r="M57" s="27">
        <v>0.82399999999999995</v>
      </c>
      <c r="N57" s="37"/>
      <c r="O57" s="27">
        <v>-4.2000000000000003E-2</v>
      </c>
      <c r="P57" s="37"/>
      <c r="Q57" s="44"/>
      <c r="R57" s="35"/>
      <c r="S57" s="27">
        <v>0.81100000000000005</v>
      </c>
      <c r="T57" s="37"/>
      <c r="U57" s="27">
        <v>0.78400000000000003</v>
      </c>
      <c r="V57" s="37"/>
      <c r="W57" s="27">
        <v>2.7E-2</v>
      </c>
    </row>
    <row r="58" spans="1:23" ht="14.1" customHeight="1" x14ac:dyDescent="0.2">
      <c r="A58" s="49" t="s">
        <v>149</v>
      </c>
      <c r="C58" s="21"/>
      <c r="D58" s="25"/>
      <c r="E58" s="27">
        <v>7.5999999999999998E-2</v>
      </c>
      <c r="F58" s="37"/>
      <c r="G58" s="27">
        <v>7.0000000000000007E-2</v>
      </c>
      <c r="H58" s="37"/>
      <c r="I58" s="27">
        <v>0.1</v>
      </c>
      <c r="J58" s="37"/>
      <c r="K58" s="27">
        <v>0.19700000000000001</v>
      </c>
      <c r="L58" s="37"/>
      <c r="M58" s="27">
        <v>0.104</v>
      </c>
      <c r="N58" s="37"/>
      <c r="O58" s="27">
        <v>-2.8000000000000001E-2</v>
      </c>
      <c r="P58" s="37"/>
      <c r="Q58" s="44"/>
      <c r="R58" s="35"/>
      <c r="S58" s="27">
        <v>8.2000000000000003E-2</v>
      </c>
      <c r="T58" s="37"/>
      <c r="U58" s="27">
        <v>0.11600000000000001</v>
      </c>
      <c r="V58" s="37"/>
      <c r="W58" s="27">
        <v>-3.4000000000000002E-2</v>
      </c>
    </row>
    <row r="59" spans="1:23" ht="14.1" customHeight="1" x14ac:dyDescent="0.2">
      <c r="A59" s="49" t="s">
        <v>150</v>
      </c>
      <c r="C59" s="3"/>
      <c r="D59" s="25"/>
      <c r="E59" s="27">
        <v>7.6999999999999999E-2</v>
      </c>
      <c r="F59" s="37"/>
      <c r="G59" s="27">
        <v>7.0999999999999994E-2</v>
      </c>
      <c r="H59" s="37"/>
      <c r="I59" s="27">
        <v>6.4000000000000001E-2</v>
      </c>
      <c r="J59" s="37"/>
      <c r="K59" s="27">
        <v>8.5999999999999993E-2</v>
      </c>
      <c r="L59" s="37"/>
      <c r="M59" s="27">
        <v>6.9000000000000006E-2</v>
      </c>
      <c r="N59" s="37"/>
      <c r="O59" s="27">
        <v>8.0000000000000002E-3</v>
      </c>
      <c r="P59" s="37"/>
      <c r="Q59" s="44"/>
      <c r="R59" s="35"/>
      <c r="S59" s="27">
        <v>7.0999999999999994E-2</v>
      </c>
      <c r="T59" s="37"/>
      <c r="U59" s="27">
        <v>6.8000000000000005E-2</v>
      </c>
      <c r="V59" s="37"/>
      <c r="W59" s="27">
        <v>3.0000000000000001E-3</v>
      </c>
    </row>
    <row r="60" spans="1:23" ht="14.1" customHeight="1" x14ac:dyDescent="0.2">
      <c r="A60" s="3"/>
      <c r="B60" s="3"/>
      <c r="C60" s="21"/>
      <c r="D60" s="25"/>
      <c r="E60" s="21"/>
      <c r="F60" s="3"/>
      <c r="G60" s="21"/>
      <c r="H60" s="3"/>
      <c r="I60" s="21"/>
      <c r="J60" s="3"/>
      <c r="K60" s="21"/>
      <c r="L60" s="3"/>
      <c r="M60" s="21"/>
      <c r="N60" s="3"/>
      <c r="O60" s="21"/>
      <c r="P60" s="3"/>
      <c r="Q60" s="41"/>
      <c r="R60" s="25"/>
      <c r="S60" s="21"/>
      <c r="T60" s="3"/>
      <c r="U60" s="21"/>
      <c r="V60" s="3"/>
      <c r="W60" s="21"/>
    </row>
    <row r="61" spans="1:23" ht="14.1" customHeight="1" x14ac:dyDescent="0.2">
      <c r="A61" s="48" t="s">
        <v>218</v>
      </c>
      <c r="B61" s="3"/>
      <c r="C61" s="3"/>
      <c r="D61" s="25"/>
      <c r="E61" s="3"/>
      <c r="F61" s="3"/>
      <c r="G61" s="3"/>
      <c r="H61" s="3"/>
      <c r="I61" s="3"/>
      <c r="J61" s="3"/>
      <c r="K61" s="3"/>
      <c r="L61" s="3"/>
      <c r="M61" s="3"/>
      <c r="N61" s="3"/>
      <c r="O61" s="21"/>
      <c r="P61" s="3"/>
      <c r="Q61" s="41"/>
      <c r="R61" s="25"/>
      <c r="S61" s="3"/>
      <c r="T61" s="3"/>
      <c r="U61" s="3"/>
      <c r="V61" s="3"/>
      <c r="W61" s="21"/>
    </row>
    <row r="62" spans="1:23" ht="14.1" customHeight="1" x14ac:dyDescent="0.2">
      <c r="A62" s="49" t="s">
        <v>109</v>
      </c>
      <c r="C62" s="3"/>
      <c r="D62" s="25"/>
      <c r="E62" s="24">
        <v>-14915</v>
      </c>
      <c r="F62" s="37"/>
      <c r="G62" s="24">
        <v>9195</v>
      </c>
      <c r="H62" s="37"/>
      <c r="I62" s="24">
        <v>21345</v>
      </c>
      <c r="J62" s="37"/>
      <c r="K62" s="24">
        <v>8512</v>
      </c>
      <c r="L62" s="37"/>
      <c r="M62" s="24">
        <v>1030</v>
      </c>
      <c r="N62" s="37"/>
      <c r="O62" s="24">
        <v>-15945</v>
      </c>
      <c r="P62" s="37"/>
      <c r="Q62" s="44"/>
      <c r="R62" s="25"/>
      <c r="S62" s="24">
        <v>15625</v>
      </c>
      <c r="T62" s="37"/>
      <c r="U62" s="24">
        <v>14161</v>
      </c>
      <c r="V62" s="37"/>
      <c r="W62" s="24">
        <v>1464</v>
      </c>
    </row>
    <row r="63" spans="1:23" ht="14.1" customHeight="1" x14ac:dyDescent="0.2">
      <c r="A63" s="49" t="s">
        <v>174</v>
      </c>
      <c r="C63" s="3"/>
      <c r="D63" s="25"/>
      <c r="E63" s="26">
        <v>1181</v>
      </c>
      <c r="F63" s="37"/>
      <c r="G63" s="26">
        <v>-66</v>
      </c>
      <c r="H63" s="37"/>
      <c r="I63" s="26">
        <v>916</v>
      </c>
      <c r="J63" s="37"/>
      <c r="K63" s="26">
        <v>-1059</v>
      </c>
      <c r="L63" s="37"/>
      <c r="M63" s="26">
        <v>-954</v>
      </c>
      <c r="N63" s="37"/>
      <c r="O63" s="26">
        <v>2135</v>
      </c>
      <c r="P63" s="37"/>
      <c r="Q63" s="44"/>
      <c r="R63" s="25"/>
      <c r="S63" s="26">
        <v>2031</v>
      </c>
      <c r="T63" s="37"/>
      <c r="U63" s="26">
        <v>-364</v>
      </c>
      <c r="V63" s="37"/>
      <c r="W63" s="26">
        <v>2395</v>
      </c>
    </row>
    <row r="64" spans="1:23" ht="14.1" customHeight="1" x14ac:dyDescent="0.2">
      <c r="A64" s="3"/>
      <c r="B64" s="21"/>
      <c r="C64" s="3"/>
      <c r="D64" s="25"/>
      <c r="E64" s="21"/>
      <c r="F64" s="37"/>
      <c r="G64" s="21"/>
      <c r="H64" s="37"/>
      <c r="I64" s="21"/>
      <c r="J64" s="37"/>
      <c r="K64" s="21"/>
      <c r="L64" s="37"/>
      <c r="M64" s="21"/>
      <c r="N64" s="37"/>
      <c r="O64" s="21"/>
      <c r="P64" s="37"/>
      <c r="Q64" s="44"/>
      <c r="R64" s="25"/>
      <c r="S64" s="21"/>
      <c r="T64" s="37"/>
      <c r="U64" s="21"/>
      <c r="V64" s="37"/>
      <c r="W64" s="21"/>
    </row>
    <row r="65" spans="1:23" ht="14.1" customHeight="1" x14ac:dyDescent="0.2">
      <c r="A65" s="48" t="s">
        <v>259</v>
      </c>
      <c r="B65" s="21"/>
      <c r="C65" s="3"/>
      <c r="D65" s="25"/>
      <c r="E65" s="24">
        <v>191099</v>
      </c>
      <c r="F65" s="37"/>
      <c r="G65" s="24">
        <v>180852</v>
      </c>
      <c r="H65" s="37"/>
      <c r="I65" s="24">
        <v>235721</v>
      </c>
      <c r="J65" s="37"/>
      <c r="K65" s="24">
        <v>136246</v>
      </c>
      <c r="L65" s="37"/>
      <c r="M65" s="24">
        <v>158612</v>
      </c>
      <c r="N65" s="37"/>
      <c r="O65" s="24">
        <v>32487</v>
      </c>
      <c r="P65" s="37"/>
      <c r="Q65" s="44"/>
      <c r="R65" s="25"/>
      <c r="S65" s="24">
        <v>607672</v>
      </c>
      <c r="T65" s="37"/>
      <c r="U65" s="24">
        <v>474799</v>
      </c>
      <c r="V65" s="37"/>
      <c r="W65" s="24">
        <v>132873</v>
      </c>
    </row>
    <row r="66" spans="1:23" ht="14.1" customHeight="1" x14ac:dyDescent="0.2">
      <c r="A66" s="3"/>
      <c r="B66" s="3"/>
      <c r="C66" s="3"/>
      <c r="F66" s="3"/>
      <c r="G66" s="3"/>
      <c r="H66" s="3"/>
      <c r="I66" s="3"/>
      <c r="J66" s="3"/>
      <c r="K66" s="3"/>
      <c r="L66" s="3"/>
      <c r="M66" s="3"/>
      <c r="N66" s="3"/>
      <c r="O66" s="3"/>
      <c r="P66" s="3"/>
      <c r="Q66" s="3"/>
      <c r="T66" s="3"/>
      <c r="U66" s="3"/>
      <c r="V66" s="3"/>
      <c r="W66" s="3"/>
    </row>
    <row r="67" spans="1:23" ht="14.1" customHeight="1" x14ac:dyDescent="0.2">
      <c r="A67" s="163" t="s">
        <v>220</v>
      </c>
      <c r="B67" s="164"/>
      <c r="C67" s="164"/>
      <c r="D67" s="163"/>
      <c r="E67" s="164"/>
      <c r="F67" s="164"/>
      <c r="G67" s="164"/>
      <c r="H67" s="164"/>
      <c r="I67" s="164"/>
      <c r="J67" s="164"/>
      <c r="K67" s="164"/>
      <c r="L67" s="164"/>
      <c r="M67" s="164"/>
      <c r="N67" s="164"/>
      <c r="O67" s="164"/>
      <c r="P67" s="47"/>
      <c r="Q67" s="47"/>
      <c r="R67" s="66"/>
      <c r="S67" s="47"/>
      <c r="T67" s="47"/>
      <c r="U67" s="47"/>
      <c r="V67" s="47"/>
      <c r="W67" s="47"/>
    </row>
    <row r="68" spans="1:23" ht="14.1" customHeight="1" x14ac:dyDescent="0.2">
      <c r="A68" s="165" t="s">
        <v>255</v>
      </c>
      <c r="B68" s="165"/>
      <c r="C68" s="166"/>
      <c r="D68" s="165"/>
      <c r="E68" s="165"/>
      <c r="F68" s="166"/>
      <c r="G68" s="165"/>
      <c r="H68" s="166"/>
      <c r="I68" s="165"/>
      <c r="J68" s="166"/>
      <c r="K68" s="165"/>
      <c r="L68" s="166"/>
      <c r="M68" s="165"/>
      <c r="N68" s="166"/>
      <c r="O68" s="165"/>
      <c r="P68" s="39"/>
      <c r="Q68" s="39"/>
      <c r="R68" s="58"/>
      <c r="S68" s="58"/>
      <c r="T68" s="39"/>
      <c r="U68" s="58"/>
      <c r="V68" s="39"/>
      <c r="W68" s="58"/>
    </row>
    <row r="69" spans="1:23" ht="14.1" customHeight="1" x14ac:dyDescent="0.2">
      <c r="A69" s="3"/>
      <c r="B69" s="21"/>
      <c r="C69" s="3"/>
      <c r="F69" s="3"/>
      <c r="G69" s="21"/>
      <c r="H69" s="3"/>
      <c r="I69" s="21"/>
      <c r="J69" s="3"/>
      <c r="K69" s="21"/>
      <c r="L69" s="3"/>
      <c r="M69" s="21"/>
      <c r="N69" s="3"/>
      <c r="O69" s="21"/>
      <c r="P69" s="3"/>
      <c r="Q69" s="3"/>
      <c r="T69" s="3"/>
      <c r="U69" s="21"/>
      <c r="V69" s="3"/>
      <c r="W69" s="21"/>
    </row>
    <row r="70" spans="1:23" ht="14.1" customHeight="1" x14ac:dyDescent="0.2">
      <c r="A70" s="3"/>
      <c r="B70" s="3"/>
      <c r="C70" s="3"/>
      <c r="F70" s="3"/>
      <c r="G70" s="3"/>
      <c r="H70" s="3"/>
      <c r="I70" s="3"/>
      <c r="J70" s="3"/>
      <c r="K70" s="3"/>
      <c r="L70" s="3"/>
      <c r="M70" s="3"/>
      <c r="N70" s="3"/>
      <c r="O70" s="3"/>
      <c r="P70" s="3"/>
      <c r="Q70" s="3"/>
      <c r="T70" s="3"/>
      <c r="U70" s="3"/>
      <c r="V70" s="3"/>
      <c r="W70" s="3"/>
    </row>
    <row r="71" spans="1:23" ht="14.1" customHeight="1" x14ac:dyDescent="0.2">
      <c r="A71" s="21"/>
      <c r="B71" s="3"/>
      <c r="C71" s="3"/>
      <c r="F71" s="3"/>
      <c r="G71" s="21"/>
      <c r="H71" s="3"/>
      <c r="I71" s="21"/>
      <c r="J71" s="3"/>
      <c r="K71" s="21"/>
      <c r="L71" s="3"/>
      <c r="M71" s="21"/>
      <c r="N71" s="3"/>
      <c r="O71" s="21"/>
      <c r="P71" s="3"/>
      <c r="Q71" s="3"/>
      <c r="T71" s="3"/>
      <c r="U71" s="21"/>
      <c r="V71" s="3"/>
      <c r="W71" s="21"/>
    </row>
  </sheetData>
  <mergeCells count="16">
    <mergeCell ref="A3:W3"/>
    <mergeCell ref="A2:W2"/>
    <mergeCell ref="A1:W1"/>
    <mergeCell ref="E6:M6"/>
    <mergeCell ref="S6:W6"/>
    <mergeCell ref="A37:O37"/>
    <mergeCell ref="A36:O36"/>
    <mergeCell ref="A38:C38"/>
    <mergeCell ref="A8:C8"/>
    <mergeCell ref="A7:C7"/>
    <mergeCell ref="A40:C40"/>
    <mergeCell ref="A39:C39"/>
    <mergeCell ref="A67:O67"/>
    <mergeCell ref="A68:O68"/>
    <mergeCell ref="S38:W38"/>
    <mergeCell ref="E38:M38"/>
  </mergeCells>
  <pageMargins left="0.75" right="0.75" top="1" bottom="1" header="0.5" footer="0.5"/>
  <pageSetup scale="64" fitToHeight="2" orientation="landscape" r:id="rId1"/>
  <headerFooter>
    <oddFooter>&amp;L&amp;A</oddFooter>
  </headerFooter>
  <rowBreaks count="1" manualBreakCount="1">
    <brk id="37"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0"/>
  <sheetViews>
    <sheetView showGridLines="0" showRuler="0" zoomScaleNormal="100" workbookViewId="0">
      <selection sqref="A1:W1"/>
    </sheetView>
  </sheetViews>
  <sheetFormatPr defaultColWidth="13.7109375" defaultRowHeight="12.75" x14ac:dyDescent="0.2"/>
  <cols>
    <col min="1" max="1" width="52.5703125" customWidth="1"/>
    <col min="2" max="4" width="2.7109375" customWidth="1"/>
    <col min="5" max="5" width="11.7109375" customWidth="1"/>
    <col min="6" max="6" width="2" customWidth="1"/>
    <col min="7" max="7" width="11.7109375" customWidth="1"/>
    <col min="8" max="8" width="2" customWidth="1"/>
    <col min="9" max="9" width="11.7109375" customWidth="1"/>
    <col min="10" max="10" width="2" customWidth="1"/>
    <col min="11" max="11" width="11.7109375" customWidth="1"/>
    <col min="12" max="12" width="2" customWidth="1"/>
    <col min="13" max="13" width="11.7109375" customWidth="1"/>
    <col min="14" max="14" width="2" customWidth="1"/>
    <col min="15" max="15" width="12.7109375" customWidth="1"/>
    <col min="16" max="16" width="2" customWidth="1"/>
    <col min="17" max="17" width="1.140625" customWidth="1"/>
    <col min="18" max="18" width="2" customWidth="1"/>
    <col min="19" max="19" width="14" customWidth="1"/>
    <col min="20" max="20" width="2" customWidth="1"/>
    <col min="21" max="21" width="14" customWidth="1"/>
    <col min="22" max="22" width="2" customWidth="1"/>
    <col min="23" max="23" width="12.42578125" customWidth="1"/>
    <col min="24" max="24" width="9.28515625" customWidth="1"/>
  </cols>
  <sheetData>
    <row r="1" spans="1:23" ht="14.1" customHeight="1" x14ac:dyDescent="0.2">
      <c r="A1" s="156" t="s">
        <v>37</v>
      </c>
      <c r="B1" s="156"/>
      <c r="C1" s="156"/>
      <c r="D1" s="156"/>
      <c r="E1" s="156"/>
      <c r="F1" s="156"/>
      <c r="G1" s="156"/>
      <c r="H1" s="156"/>
      <c r="I1" s="156"/>
      <c r="J1" s="156"/>
      <c r="K1" s="156"/>
      <c r="L1" s="156"/>
      <c r="M1" s="156"/>
      <c r="N1" s="156"/>
      <c r="O1" s="156"/>
      <c r="P1" s="156"/>
      <c r="Q1" s="156"/>
      <c r="R1" s="156"/>
      <c r="S1" s="156"/>
      <c r="T1" s="156"/>
      <c r="U1" s="156"/>
      <c r="V1" s="156"/>
      <c r="W1" s="156"/>
    </row>
    <row r="2" spans="1:23" ht="14.1" customHeight="1" x14ac:dyDescent="0.2">
      <c r="A2" s="156" t="s">
        <v>262</v>
      </c>
      <c r="B2" s="156"/>
      <c r="C2" s="156"/>
      <c r="D2" s="156"/>
      <c r="E2" s="156"/>
      <c r="F2" s="156"/>
      <c r="G2" s="156"/>
      <c r="H2" s="156"/>
      <c r="I2" s="156"/>
      <c r="J2" s="156"/>
      <c r="K2" s="156"/>
      <c r="L2" s="156"/>
      <c r="M2" s="156"/>
      <c r="N2" s="156"/>
      <c r="O2" s="156"/>
      <c r="P2" s="156"/>
      <c r="Q2" s="156"/>
      <c r="R2" s="156"/>
      <c r="S2" s="156"/>
      <c r="T2" s="156"/>
      <c r="U2" s="156"/>
      <c r="V2" s="156"/>
      <c r="W2" s="156"/>
    </row>
    <row r="3" spans="1:23" ht="14.1" customHeight="1" x14ac:dyDescent="0.2">
      <c r="A3" s="160" t="s">
        <v>137</v>
      </c>
      <c r="B3" s="161"/>
      <c r="C3" s="161"/>
      <c r="D3" s="161"/>
      <c r="E3" s="161"/>
      <c r="F3" s="161"/>
      <c r="G3" s="161"/>
      <c r="H3" s="161"/>
      <c r="I3" s="161"/>
      <c r="J3" s="161"/>
      <c r="K3" s="161"/>
      <c r="L3" s="161"/>
      <c r="M3" s="161"/>
      <c r="N3" s="161"/>
      <c r="O3" s="161"/>
      <c r="P3" s="161"/>
      <c r="Q3" s="161"/>
      <c r="R3" s="161"/>
      <c r="S3" s="161"/>
      <c r="T3" s="161"/>
      <c r="U3" s="161"/>
      <c r="V3" s="161"/>
      <c r="W3" s="161"/>
    </row>
    <row r="4" spans="1:23" ht="14.1" customHeight="1" x14ac:dyDescent="0.2">
      <c r="A4" s="1"/>
      <c r="B4" s="1"/>
      <c r="C4" s="1"/>
      <c r="D4" s="42"/>
      <c r="E4" s="1"/>
      <c r="F4" s="1"/>
      <c r="G4" s="1"/>
      <c r="H4" s="1"/>
      <c r="I4" s="1"/>
      <c r="J4" s="1"/>
      <c r="K4" s="1"/>
      <c r="L4" s="1"/>
      <c r="M4" s="1"/>
      <c r="N4" s="1"/>
      <c r="O4" s="1"/>
      <c r="P4" s="1"/>
      <c r="Q4" s="1"/>
      <c r="R4" s="42"/>
      <c r="S4" s="1"/>
      <c r="T4" s="1"/>
      <c r="U4" s="1"/>
      <c r="V4" s="1"/>
      <c r="W4" s="1"/>
    </row>
    <row r="5" spans="1:23" ht="14.1" customHeight="1" x14ac:dyDescent="0.2">
      <c r="A5" s="3"/>
      <c r="B5" s="3"/>
      <c r="C5" s="3"/>
      <c r="F5" s="3"/>
      <c r="G5" s="3"/>
      <c r="H5" s="3"/>
      <c r="I5" s="3"/>
      <c r="J5" s="3"/>
      <c r="K5" s="3"/>
      <c r="L5" s="3"/>
      <c r="M5" s="3"/>
      <c r="N5" s="3"/>
      <c r="O5" s="3"/>
      <c r="P5" s="3"/>
      <c r="Q5" s="3"/>
      <c r="T5" s="3"/>
      <c r="U5" s="3"/>
      <c r="V5" s="3"/>
      <c r="W5" s="3"/>
    </row>
    <row r="6" spans="1:23" ht="14.1" customHeight="1" x14ac:dyDescent="0.2">
      <c r="A6" s="3"/>
      <c r="B6" s="3"/>
      <c r="C6" s="3"/>
      <c r="E6" s="162" t="s">
        <v>99</v>
      </c>
      <c r="F6" s="162"/>
      <c r="G6" s="162"/>
      <c r="H6" s="162"/>
      <c r="I6" s="162"/>
      <c r="J6" s="162"/>
      <c r="K6" s="162"/>
      <c r="L6" s="162"/>
      <c r="M6" s="162"/>
      <c r="N6" s="3"/>
      <c r="O6" s="1" t="s">
        <v>100</v>
      </c>
      <c r="P6" s="3"/>
      <c r="Q6" s="41"/>
      <c r="R6" s="23"/>
      <c r="S6" s="162" t="s">
        <v>101</v>
      </c>
      <c r="T6" s="162"/>
      <c r="U6" s="162"/>
      <c r="V6" s="162"/>
      <c r="W6" s="162"/>
    </row>
    <row r="7" spans="1:23" ht="22.5" customHeight="1" x14ac:dyDescent="0.3">
      <c r="A7" s="169" t="s">
        <v>216</v>
      </c>
      <c r="B7" s="170"/>
      <c r="C7" s="170"/>
      <c r="D7" s="42"/>
      <c r="E7" s="18" t="s">
        <v>102</v>
      </c>
      <c r="F7" s="18"/>
      <c r="G7" s="18" t="s">
        <v>103</v>
      </c>
      <c r="H7" s="18"/>
      <c r="I7" s="18" t="s">
        <v>104</v>
      </c>
      <c r="J7" s="18"/>
      <c r="K7" s="18" t="s">
        <v>105</v>
      </c>
      <c r="L7" s="18"/>
      <c r="M7" s="18" t="s">
        <v>102</v>
      </c>
      <c r="N7" s="1"/>
      <c r="O7" s="1" t="s">
        <v>106</v>
      </c>
      <c r="P7" s="1"/>
      <c r="Q7" s="43"/>
      <c r="R7" s="42"/>
      <c r="S7" s="18" t="s">
        <v>102</v>
      </c>
      <c r="T7" s="18"/>
      <c r="U7" s="18" t="s">
        <v>102</v>
      </c>
      <c r="V7" s="18"/>
      <c r="W7" s="18"/>
    </row>
    <row r="8" spans="1:23" ht="14.1" customHeight="1" x14ac:dyDescent="0.2">
      <c r="A8" s="168"/>
      <c r="B8" s="168"/>
      <c r="C8" s="168"/>
      <c r="D8" s="42"/>
      <c r="E8" s="22">
        <v>2018</v>
      </c>
      <c r="F8" s="1"/>
      <c r="G8" s="22">
        <v>2018</v>
      </c>
      <c r="H8" s="1"/>
      <c r="I8" s="22">
        <v>2018</v>
      </c>
      <c r="J8" s="1"/>
      <c r="K8" s="22">
        <v>2017</v>
      </c>
      <c r="L8" s="1"/>
      <c r="M8" s="22">
        <v>2017</v>
      </c>
      <c r="N8" s="1"/>
      <c r="O8" s="10" t="s">
        <v>107</v>
      </c>
      <c r="P8" s="143"/>
      <c r="Q8" s="43"/>
      <c r="R8" s="147"/>
      <c r="S8" s="22">
        <v>2018</v>
      </c>
      <c r="T8" s="1"/>
      <c r="U8" s="22">
        <v>2017</v>
      </c>
      <c r="V8" s="1"/>
      <c r="W8" s="10" t="s">
        <v>108</v>
      </c>
    </row>
    <row r="9" spans="1:23" ht="14.1" customHeight="1" x14ac:dyDescent="0.2">
      <c r="A9" s="4"/>
      <c r="B9" s="4"/>
      <c r="C9" s="4"/>
      <c r="D9" s="40"/>
      <c r="E9" s="12"/>
      <c r="F9" s="4"/>
      <c r="G9" s="12"/>
      <c r="H9" s="4"/>
      <c r="I9" s="12"/>
      <c r="J9" s="4"/>
      <c r="K9" s="12"/>
      <c r="L9" s="4"/>
      <c r="M9" s="12"/>
      <c r="N9" s="4"/>
      <c r="O9" s="12"/>
      <c r="P9" s="135"/>
      <c r="Q9" s="43"/>
      <c r="R9" s="136"/>
      <c r="S9" s="12"/>
      <c r="T9" s="4"/>
      <c r="U9" s="12"/>
      <c r="V9" s="4"/>
      <c r="W9" s="12"/>
    </row>
    <row r="10" spans="1:23" ht="14.1" customHeight="1" x14ac:dyDescent="0.2">
      <c r="A10" s="48" t="s">
        <v>138</v>
      </c>
      <c r="B10" s="3"/>
      <c r="C10" s="3"/>
      <c r="F10" s="3"/>
      <c r="G10" s="3"/>
      <c r="H10" s="3"/>
      <c r="I10" s="3"/>
      <c r="J10" s="3"/>
      <c r="K10" s="3"/>
      <c r="L10" s="3"/>
      <c r="M10" s="3"/>
      <c r="N10" s="3"/>
      <c r="O10" s="3"/>
      <c r="P10" s="142"/>
      <c r="Q10" s="43"/>
      <c r="R10" s="141"/>
      <c r="T10" s="3"/>
      <c r="U10" s="3"/>
      <c r="V10" s="3"/>
      <c r="W10" s="3"/>
    </row>
    <row r="11" spans="1:23" ht="14.1" customHeight="1" x14ac:dyDescent="0.2">
      <c r="A11" s="49" t="s">
        <v>109</v>
      </c>
      <c r="B11" s="21"/>
      <c r="D11" s="25"/>
      <c r="E11" s="24">
        <v>75</v>
      </c>
      <c r="F11" s="37"/>
      <c r="G11" s="24">
        <v>30</v>
      </c>
      <c r="H11" s="37"/>
      <c r="I11" s="24">
        <v>678</v>
      </c>
      <c r="J11" s="37"/>
      <c r="K11" s="24">
        <v>325</v>
      </c>
      <c r="L11" s="37"/>
      <c r="M11" s="24">
        <v>19</v>
      </c>
      <c r="N11" s="37"/>
      <c r="O11" s="24">
        <f>ROUND(E11-M11,0)</f>
        <v>56</v>
      </c>
      <c r="P11" s="139"/>
      <c r="Q11" s="43"/>
      <c r="R11" s="140"/>
      <c r="S11" s="24">
        <v>783</v>
      </c>
      <c r="T11" s="37"/>
      <c r="U11" s="24">
        <v>2094</v>
      </c>
      <c r="V11" s="37"/>
      <c r="W11" s="24">
        <f>ROUND(S11-U11,0)</f>
        <v>-1311</v>
      </c>
    </row>
    <row r="12" spans="1:23" ht="14.1" customHeight="1" x14ac:dyDescent="0.2">
      <c r="A12" s="49" t="s">
        <v>139</v>
      </c>
      <c r="B12" s="21"/>
      <c r="D12" s="25"/>
      <c r="E12" s="26">
        <v>10145</v>
      </c>
      <c r="F12" s="37"/>
      <c r="G12" s="26">
        <v>10184</v>
      </c>
      <c r="H12" s="37"/>
      <c r="I12" s="26">
        <v>10394</v>
      </c>
      <c r="J12" s="37"/>
      <c r="K12" s="26">
        <v>9867</v>
      </c>
      <c r="L12" s="37"/>
      <c r="M12" s="26">
        <v>10556</v>
      </c>
      <c r="N12" s="37"/>
      <c r="O12" s="26">
        <f>ROUND(E12-M12,0)</f>
        <v>-411</v>
      </c>
      <c r="P12" s="139"/>
      <c r="Q12" s="43"/>
      <c r="R12" s="140"/>
      <c r="S12" s="26">
        <v>30723</v>
      </c>
      <c r="T12" s="37"/>
      <c r="U12" s="26">
        <v>24662</v>
      </c>
      <c r="V12" s="37"/>
      <c r="W12" s="26">
        <f>ROUND(S12-U12,0)</f>
        <v>6061</v>
      </c>
    </row>
    <row r="13" spans="1:23" ht="14.1" customHeight="1" x14ac:dyDescent="0.2">
      <c r="A13" s="49" t="s">
        <v>140</v>
      </c>
      <c r="B13" s="21"/>
      <c r="D13" s="25"/>
      <c r="E13" s="26">
        <v>-438</v>
      </c>
      <c r="F13" s="37"/>
      <c r="G13" s="26">
        <v>1904</v>
      </c>
      <c r="H13" s="37"/>
      <c r="I13" s="26">
        <v>3467</v>
      </c>
      <c r="J13" s="37"/>
      <c r="K13" s="26">
        <v>2413</v>
      </c>
      <c r="L13" s="37"/>
      <c r="M13" s="26">
        <v>758</v>
      </c>
      <c r="N13" s="37"/>
      <c r="O13" s="26">
        <f>ROUND(E13-M13,0)</f>
        <v>-1196</v>
      </c>
      <c r="P13" s="37"/>
      <c r="Q13" s="43"/>
      <c r="R13" s="25"/>
      <c r="S13" s="26">
        <v>4933</v>
      </c>
      <c r="T13" s="37"/>
      <c r="U13" s="26">
        <v>11525</v>
      </c>
      <c r="V13" s="37"/>
      <c r="W13" s="26">
        <f>ROUND(S13-U13,0)</f>
        <v>-6592</v>
      </c>
    </row>
    <row r="14" spans="1:23" ht="14.1" customHeight="1" x14ac:dyDescent="0.2">
      <c r="A14" s="49" t="s">
        <v>144</v>
      </c>
      <c r="B14" s="21"/>
      <c r="D14" s="25"/>
      <c r="E14" s="51">
        <v>6385</v>
      </c>
      <c r="F14" s="37"/>
      <c r="G14" s="51">
        <v>5874</v>
      </c>
      <c r="H14" s="37"/>
      <c r="I14" s="51">
        <v>5307</v>
      </c>
      <c r="J14" s="37"/>
      <c r="K14" s="51">
        <v>5802</v>
      </c>
      <c r="L14" s="37"/>
      <c r="M14" s="51">
        <v>5599</v>
      </c>
      <c r="N14" s="37"/>
      <c r="O14" s="51">
        <f>ROUND(E14-M14,0)</f>
        <v>786</v>
      </c>
      <c r="P14" s="37"/>
      <c r="Q14" s="43"/>
      <c r="R14" s="25"/>
      <c r="S14" s="51">
        <v>17566</v>
      </c>
      <c r="T14" s="37"/>
      <c r="U14" s="51">
        <v>17087</v>
      </c>
      <c r="V14" s="37"/>
      <c r="W14" s="51">
        <f>ROUND(S14-U14,0)</f>
        <v>479</v>
      </c>
    </row>
    <row r="15" spans="1:23" ht="14.1" customHeight="1" x14ac:dyDescent="0.2">
      <c r="A15" s="50" t="s">
        <v>145</v>
      </c>
      <c r="D15" s="25"/>
      <c r="E15" s="53">
        <v>16167</v>
      </c>
      <c r="F15" s="37"/>
      <c r="G15" s="53">
        <f>ROUND(SUM(G11:G14),0)</f>
        <v>17992</v>
      </c>
      <c r="H15" s="37"/>
      <c r="I15" s="53">
        <f>ROUND(SUM(I11:I14),0)</f>
        <v>19846</v>
      </c>
      <c r="J15" s="37"/>
      <c r="K15" s="53">
        <f>ROUND(SUM(K11:K14),0)</f>
        <v>18407</v>
      </c>
      <c r="L15" s="37"/>
      <c r="M15" s="53">
        <f>ROUND(SUM(M11:M14),0)</f>
        <v>16932</v>
      </c>
      <c r="N15" s="37"/>
      <c r="O15" s="53">
        <f>ROUND(SUM(O11:O14),0)</f>
        <v>-765</v>
      </c>
      <c r="P15" s="37"/>
      <c r="Q15" s="44"/>
      <c r="R15" s="25"/>
      <c r="S15" s="53">
        <v>54005</v>
      </c>
      <c r="T15" s="37"/>
      <c r="U15" s="53">
        <f>ROUND(SUM(U11:U14),0)</f>
        <v>55368</v>
      </c>
      <c r="V15" s="37"/>
      <c r="W15" s="53">
        <f>ROUND(SUM(W11:W14),0)</f>
        <v>-1363</v>
      </c>
    </row>
    <row r="16" spans="1:23" ht="14.1" customHeight="1" x14ac:dyDescent="0.2">
      <c r="A16" s="3"/>
      <c r="B16" s="3"/>
      <c r="C16" s="3"/>
      <c r="D16" s="25"/>
      <c r="E16" s="37"/>
      <c r="F16" s="37"/>
      <c r="G16" s="37"/>
      <c r="H16" s="37"/>
      <c r="I16" s="37"/>
      <c r="J16" s="37"/>
      <c r="K16" s="37"/>
      <c r="L16" s="37"/>
      <c r="M16" s="37"/>
      <c r="N16" s="37"/>
      <c r="O16" s="37"/>
      <c r="P16" s="37"/>
      <c r="Q16" s="44"/>
      <c r="R16" s="25"/>
      <c r="S16" s="37"/>
      <c r="T16" s="37"/>
      <c r="U16" s="37"/>
      <c r="V16" s="37"/>
      <c r="W16" s="37"/>
    </row>
    <row r="17" spans="1:23" ht="14.1" customHeight="1" x14ac:dyDescent="0.2">
      <c r="A17" s="48" t="s">
        <v>146</v>
      </c>
      <c r="B17" s="3"/>
      <c r="C17" s="3"/>
      <c r="D17" s="25"/>
      <c r="E17" s="37"/>
      <c r="F17" s="37"/>
      <c r="G17" s="37"/>
      <c r="H17" s="37"/>
      <c r="I17" s="37"/>
      <c r="J17" s="37"/>
      <c r="K17" s="37"/>
      <c r="L17" s="37"/>
      <c r="M17" s="37"/>
      <c r="N17" s="37"/>
      <c r="O17" s="37"/>
      <c r="P17" s="37"/>
      <c r="Q17" s="44"/>
      <c r="R17" s="25"/>
      <c r="S17" s="37"/>
      <c r="T17" s="37"/>
      <c r="U17" s="37"/>
      <c r="V17" s="37"/>
      <c r="W17" s="37"/>
    </row>
    <row r="18" spans="1:23" ht="14.1" customHeight="1" x14ac:dyDescent="0.2">
      <c r="A18" s="49" t="s">
        <v>147</v>
      </c>
      <c r="B18" s="21"/>
      <c r="D18" s="25"/>
      <c r="E18" s="26">
        <v>3894</v>
      </c>
      <c r="F18" s="37"/>
      <c r="G18" s="26">
        <v>2405</v>
      </c>
      <c r="H18" s="37"/>
      <c r="I18" s="26">
        <v>4468</v>
      </c>
      <c r="J18" s="37"/>
      <c r="K18" s="26">
        <v>3850</v>
      </c>
      <c r="L18" s="37"/>
      <c r="M18" s="26">
        <v>6110</v>
      </c>
      <c r="N18" s="37"/>
      <c r="O18" s="26">
        <f>ROUND(E18-M18,0)</f>
        <v>-2216</v>
      </c>
      <c r="P18" s="37"/>
      <c r="Q18" s="44"/>
      <c r="R18" s="25"/>
      <c r="S18" s="26">
        <v>10767</v>
      </c>
      <c r="T18" s="37"/>
      <c r="U18" s="26">
        <v>14170</v>
      </c>
      <c r="V18" s="37"/>
      <c r="W18" s="26">
        <f>ROUND(S18-U18,0)</f>
        <v>-3403</v>
      </c>
    </row>
    <row r="19" spans="1:23" ht="14.1" customHeight="1" x14ac:dyDescent="0.2">
      <c r="A19" s="49" t="s">
        <v>148</v>
      </c>
      <c r="B19" s="21"/>
      <c r="D19" s="25"/>
      <c r="E19" s="26">
        <v>6875</v>
      </c>
      <c r="F19" s="37"/>
      <c r="G19" s="26">
        <v>6660</v>
      </c>
      <c r="H19" s="37"/>
      <c r="I19" s="26">
        <v>6394</v>
      </c>
      <c r="J19" s="37"/>
      <c r="K19" s="26">
        <v>6852</v>
      </c>
      <c r="L19" s="37"/>
      <c r="M19" s="26">
        <v>7026</v>
      </c>
      <c r="N19" s="37"/>
      <c r="O19" s="26">
        <f>ROUND(E19-M19,0)</f>
        <v>-151</v>
      </c>
      <c r="P19" s="37"/>
      <c r="Q19" s="44"/>
      <c r="R19" s="25"/>
      <c r="S19" s="26">
        <v>19929</v>
      </c>
      <c r="T19" s="37"/>
      <c r="U19" s="26">
        <v>15595</v>
      </c>
      <c r="V19" s="37"/>
      <c r="W19" s="26">
        <f>ROUND(S19-U19,0)</f>
        <v>4334</v>
      </c>
    </row>
    <row r="20" spans="1:23" ht="14.1" customHeight="1" x14ac:dyDescent="0.2">
      <c r="A20" s="49" t="s">
        <v>149</v>
      </c>
      <c r="B20" s="21"/>
      <c r="D20" s="25"/>
      <c r="E20" s="26">
        <v>786</v>
      </c>
      <c r="F20" s="37"/>
      <c r="G20" s="26">
        <v>728</v>
      </c>
      <c r="H20" s="37"/>
      <c r="I20" s="26">
        <v>1197</v>
      </c>
      <c r="J20" s="37"/>
      <c r="K20" s="26">
        <v>1000</v>
      </c>
      <c r="L20" s="37"/>
      <c r="M20" s="26">
        <v>653</v>
      </c>
      <c r="N20" s="37"/>
      <c r="O20" s="26">
        <f>ROUND(E20-M20,0)</f>
        <v>133</v>
      </c>
      <c r="P20" s="37"/>
      <c r="Q20" s="44"/>
      <c r="R20" s="25"/>
      <c r="S20" s="26">
        <v>2711</v>
      </c>
      <c r="T20" s="37"/>
      <c r="U20" s="26">
        <v>4111</v>
      </c>
      <c r="V20" s="37"/>
      <c r="W20" s="26">
        <f>ROUND(S20-U20,0)</f>
        <v>-1400</v>
      </c>
    </row>
    <row r="21" spans="1:23" ht="14.1" customHeight="1" x14ac:dyDescent="0.2">
      <c r="A21" s="49" t="s">
        <v>150</v>
      </c>
      <c r="B21" s="21"/>
      <c r="D21" s="25"/>
      <c r="E21" s="51">
        <v>4406</v>
      </c>
      <c r="F21" s="37"/>
      <c r="G21" s="51">
        <v>4061</v>
      </c>
      <c r="H21" s="37"/>
      <c r="I21" s="51">
        <v>3766</v>
      </c>
      <c r="J21" s="37"/>
      <c r="K21" s="51">
        <v>4595</v>
      </c>
      <c r="L21" s="37"/>
      <c r="M21" s="51">
        <v>3372</v>
      </c>
      <c r="N21" s="37"/>
      <c r="O21" s="51">
        <f>ROUND(E21-M21,0)</f>
        <v>1034</v>
      </c>
      <c r="P21" s="37"/>
      <c r="Q21" s="44"/>
      <c r="R21" s="25"/>
      <c r="S21" s="51">
        <v>12233</v>
      </c>
      <c r="T21" s="37"/>
      <c r="U21" s="51">
        <v>10472</v>
      </c>
      <c r="V21" s="37"/>
      <c r="W21" s="51">
        <f>ROUND(S21-U21,0)</f>
        <v>1761</v>
      </c>
    </row>
    <row r="22" spans="1:23" ht="14.1" customHeight="1" x14ac:dyDescent="0.2">
      <c r="A22" s="50" t="s">
        <v>153</v>
      </c>
      <c r="D22" s="25"/>
      <c r="E22" s="53">
        <v>15961</v>
      </c>
      <c r="F22" s="37"/>
      <c r="G22" s="53">
        <f>ROUND(SUM(G18:G21),0)</f>
        <v>13854</v>
      </c>
      <c r="H22" s="37"/>
      <c r="I22" s="53">
        <f>ROUND(SUM(I18:I21),0)</f>
        <v>15825</v>
      </c>
      <c r="J22" s="37"/>
      <c r="K22" s="53">
        <f>ROUND(SUM(K18:K21),0)</f>
        <v>16297</v>
      </c>
      <c r="L22" s="37"/>
      <c r="M22" s="53">
        <f>ROUND(SUM(M18:M21),0)</f>
        <v>17161</v>
      </c>
      <c r="N22" s="37"/>
      <c r="O22" s="53">
        <f>ROUND(SUM(O18:O21),0)</f>
        <v>-1200</v>
      </c>
      <c r="P22" s="37"/>
      <c r="Q22" s="44"/>
      <c r="R22" s="25"/>
      <c r="S22" s="53">
        <v>45640</v>
      </c>
      <c r="T22" s="37"/>
      <c r="U22" s="53">
        <f>ROUND(SUM(U18:U21),0)</f>
        <v>44348</v>
      </c>
      <c r="V22" s="37"/>
      <c r="W22" s="53">
        <f>ROUND(SUM(W18:W21),0)</f>
        <v>1292</v>
      </c>
    </row>
    <row r="23" spans="1:23" ht="14.1" customHeight="1" x14ac:dyDescent="0.2">
      <c r="A23" s="19"/>
      <c r="D23" s="25"/>
      <c r="E23" s="21"/>
      <c r="F23" s="37"/>
      <c r="G23" s="21"/>
      <c r="H23" s="37"/>
      <c r="I23" s="21"/>
      <c r="J23" s="37"/>
      <c r="K23" s="21"/>
      <c r="L23" s="37"/>
      <c r="M23" s="21"/>
      <c r="N23" s="37"/>
      <c r="O23" s="21"/>
      <c r="P23" s="37"/>
      <c r="Q23" s="44"/>
      <c r="R23" s="25"/>
      <c r="S23" s="21"/>
      <c r="T23" s="37"/>
      <c r="U23" s="21"/>
      <c r="V23" s="37"/>
      <c r="W23" s="21"/>
    </row>
    <row r="24" spans="1:23" ht="15" customHeight="1" x14ac:dyDescent="0.2">
      <c r="A24" s="50" t="s">
        <v>219</v>
      </c>
      <c r="D24" s="25"/>
      <c r="E24" s="70">
        <v>206</v>
      </c>
      <c r="F24" s="37"/>
      <c r="G24" s="70">
        <f>ROUND(G15-G22,0)</f>
        <v>4138</v>
      </c>
      <c r="H24" s="37"/>
      <c r="I24" s="70">
        <f>ROUND(I15-I22,0)</f>
        <v>4021</v>
      </c>
      <c r="J24" s="37"/>
      <c r="K24" s="70">
        <f>ROUND(K15-K22,0)</f>
        <v>2110</v>
      </c>
      <c r="L24" s="37"/>
      <c r="M24" s="70">
        <f>ROUND(M15-M22,0)</f>
        <v>-229</v>
      </c>
      <c r="N24" s="37"/>
      <c r="O24" s="70">
        <f>ROUND(O15-O22,0)</f>
        <v>435</v>
      </c>
      <c r="P24" s="37"/>
      <c r="Q24" s="44"/>
      <c r="R24" s="25"/>
      <c r="S24" s="70">
        <v>8365</v>
      </c>
      <c r="T24" s="37"/>
      <c r="U24" s="70">
        <f>ROUND(U15-U22,0)</f>
        <v>11020</v>
      </c>
      <c r="V24" s="37"/>
      <c r="W24" s="70">
        <f>ROUND(W15-W22,0)</f>
        <v>-2655</v>
      </c>
    </row>
    <row r="25" spans="1:23" ht="14.1" customHeight="1" x14ac:dyDescent="0.2">
      <c r="A25" s="3"/>
      <c r="B25" s="3"/>
      <c r="C25" s="3"/>
      <c r="D25" s="25"/>
      <c r="E25" s="75"/>
      <c r="F25" s="37"/>
      <c r="G25" s="75"/>
      <c r="H25" s="37"/>
      <c r="I25" s="75"/>
      <c r="J25" s="37"/>
      <c r="K25" s="75"/>
      <c r="L25" s="37"/>
      <c r="M25" s="75"/>
      <c r="N25" s="37"/>
      <c r="O25" s="75"/>
      <c r="P25" s="37"/>
      <c r="Q25" s="44"/>
      <c r="R25" s="25"/>
      <c r="S25" s="75"/>
      <c r="T25" s="37"/>
      <c r="U25" s="75"/>
      <c r="V25" s="37"/>
      <c r="W25" s="75"/>
    </row>
    <row r="26" spans="1:23" ht="14.1" customHeight="1" x14ac:dyDescent="0.2">
      <c r="A26" s="48" t="s">
        <v>173</v>
      </c>
      <c r="B26" s="3"/>
      <c r="C26" s="3"/>
      <c r="D26" s="25"/>
      <c r="E26" s="21"/>
      <c r="F26" s="37"/>
      <c r="G26" s="21"/>
      <c r="H26" s="37"/>
      <c r="I26" s="21"/>
      <c r="J26" s="37"/>
      <c r="K26" s="21"/>
      <c r="L26" s="37"/>
      <c r="M26" s="21"/>
      <c r="N26" s="37"/>
      <c r="O26" s="21"/>
      <c r="P26" s="37"/>
      <c r="Q26" s="44"/>
      <c r="R26" s="25"/>
      <c r="S26" s="21"/>
      <c r="T26" s="37"/>
      <c r="U26" s="21"/>
      <c r="V26" s="37"/>
      <c r="W26" s="21"/>
    </row>
    <row r="27" spans="1:23" ht="14.1" customHeight="1" x14ac:dyDescent="0.2">
      <c r="A27" s="49" t="s">
        <v>109</v>
      </c>
      <c r="C27" s="3"/>
      <c r="D27" s="25"/>
      <c r="E27" s="24">
        <v>0</v>
      </c>
      <c r="F27" s="37"/>
      <c r="G27" s="24">
        <v>0</v>
      </c>
      <c r="H27" s="37"/>
      <c r="I27" s="24">
        <v>36</v>
      </c>
      <c r="J27" s="37"/>
      <c r="K27" s="24">
        <v>-5</v>
      </c>
      <c r="L27" s="37"/>
      <c r="M27" s="24">
        <v>-1</v>
      </c>
      <c r="N27" s="37"/>
      <c r="O27" s="24">
        <f>ROUND(E27-M27,0)</f>
        <v>1</v>
      </c>
      <c r="P27" s="37"/>
      <c r="Q27" s="44"/>
      <c r="R27" s="25"/>
      <c r="S27" s="24">
        <v>36</v>
      </c>
      <c r="T27" s="37"/>
      <c r="U27" s="24">
        <v>0</v>
      </c>
      <c r="V27" s="37"/>
      <c r="W27" s="24">
        <f>ROUND(S27-U27,0)</f>
        <v>36</v>
      </c>
    </row>
    <row r="28" spans="1:23" ht="14.1" customHeight="1" x14ac:dyDescent="0.2">
      <c r="A28" s="49" t="s">
        <v>219</v>
      </c>
      <c r="C28" s="3"/>
      <c r="D28" s="25"/>
      <c r="E28" s="24">
        <v>-41</v>
      </c>
      <c r="F28" s="37"/>
      <c r="G28" s="24">
        <v>38</v>
      </c>
      <c r="H28" s="37"/>
      <c r="I28" s="24">
        <v>98</v>
      </c>
      <c r="J28" s="37"/>
      <c r="K28" s="24">
        <v>242</v>
      </c>
      <c r="L28" s="37"/>
      <c r="M28" s="24">
        <v>139</v>
      </c>
      <c r="N28" s="37"/>
      <c r="O28" s="24">
        <f>ROUND(E28-M28,0)</f>
        <v>-180</v>
      </c>
      <c r="P28" s="37"/>
      <c r="Q28" s="44"/>
      <c r="R28" s="25"/>
      <c r="S28" s="24">
        <v>95</v>
      </c>
      <c r="T28" s="37"/>
      <c r="U28" s="24">
        <v>102</v>
      </c>
      <c r="V28" s="37"/>
      <c r="W28" s="24">
        <f>ROUND(S28-U28,0)</f>
        <v>-7</v>
      </c>
    </row>
    <row r="29" spans="1:23" ht="14.1" customHeight="1" x14ac:dyDescent="0.2">
      <c r="A29" s="3"/>
      <c r="B29" s="21"/>
      <c r="C29" s="3"/>
      <c r="E29" s="3"/>
      <c r="F29" s="3"/>
      <c r="G29" s="3"/>
      <c r="H29" s="3"/>
      <c r="I29" s="3"/>
      <c r="J29" s="3"/>
      <c r="K29" s="3"/>
      <c r="L29" s="3"/>
      <c r="M29" s="3"/>
      <c r="N29" s="3"/>
      <c r="O29" s="3"/>
      <c r="P29" s="3"/>
      <c r="Q29" s="3"/>
      <c r="S29" s="3"/>
      <c r="T29" s="3"/>
      <c r="U29" s="3"/>
      <c r="V29" s="3"/>
      <c r="W29" s="3"/>
    </row>
    <row r="30" spans="1:23" ht="14.1" customHeight="1" x14ac:dyDescent="0.2">
      <c r="A30" s="163" t="s">
        <v>220</v>
      </c>
      <c r="B30" s="163"/>
      <c r="C30" s="164"/>
      <c r="D30" s="163"/>
      <c r="E30" s="163"/>
      <c r="F30" s="164"/>
      <c r="G30" s="163"/>
      <c r="H30" s="164"/>
      <c r="I30" s="163"/>
      <c r="J30" s="164"/>
      <c r="K30" s="163"/>
      <c r="L30" s="164"/>
      <c r="M30" s="163"/>
      <c r="N30" s="164"/>
      <c r="O30" s="163"/>
      <c r="P30" s="47"/>
      <c r="Q30" s="47"/>
      <c r="R30" s="66"/>
      <c r="S30" s="66"/>
      <c r="T30" s="47"/>
      <c r="U30" s="66"/>
      <c r="V30" s="47"/>
      <c r="W30" s="66"/>
    </row>
    <row r="31" spans="1:23" ht="14.1" customHeight="1" x14ac:dyDescent="0.2">
      <c r="A31" s="165" t="s">
        <v>263</v>
      </c>
      <c r="B31" s="166"/>
      <c r="C31" s="166"/>
      <c r="D31" s="166"/>
      <c r="E31" s="166"/>
      <c r="F31" s="166"/>
      <c r="G31" s="166"/>
      <c r="H31" s="166"/>
      <c r="I31" s="166"/>
      <c r="J31" s="166"/>
      <c r="K31" s="166"/>
      <c r="L31" s="166"/>
      <c r="M31" s="166"/>
      <c r="N31" s="166"/>
      <c r="O31" s="166"/>
      <c r="P31" s="39"/>
      <c r="Q31" s="39"/>
      <c r="R31" s="39"/>
      <c r="S31" s="39"/>
      <c r="T31" s="39"/>
      <c r="U31" s="39"/>
      <c r="V31" s="39"/>
      <c r="W31" s="39"/>
    </row>
    <row r="32" spans="1:23" ht="14.1" customHeight="1" x14ac:dyDescent="0.2">
      <c r="A32" s="165" t="s">
        <v>258</v>
      </c>
      <c r="B32" s="166"/>
      <c r="C32" s="166"/>
      <c r="D32" s="166"/>
      <c r="E32" s="166"/>
      <c r="F32" s="166"/>
      <c r="G32" s="166"/>
      <c r="H32" s="166"/>
      <c r="I32" s="166"/>
      <c r="J32" s="166"/>
      <c r="K32" s="166"/>
      <c r="L32" s="166"/>
      <c r="M32" s="166"/>
      <c r="N32" s="166"/>
      <c r="O32" s="166"/>
      <c r="P32" s="39"/>
      <c r="Q32" s="39"/>
      <c r="R32" s="39"/>
      <c r="S32" s="39"/>
      <c r="T32" s="39"/>
      <c r="U32" s="39"/>
      <c r="V32" s="39"/>
      <c r="W32" s="39"/>
    </row>
    <row r="33" spans="1:23" ht="14.1" customHeight="1" x14ac:dyDescent="0.2">
      <c r="A33" s="167"/>
      <c r="B33" s="168"/>
      <c r="C33" s="168"/>
      <c r="D33" s="77"/>
      <c r="E33" s="162" t="s">
        <v>99</v>
      </c>
      <c r="F33" s="162"/>
      <c r="G33" s="162"/>
      <c r="H33" s="162"/>
      <c r="I33" s="162"/>
      <c r="J33" s="162"/>
      <c r="K33" s="162"/>
      <c r="L33" s="162"/>
      <c r="M33" s="162"/>
      <c r="O33" s="1" t="s">
        <v>100</v>
      </c>
      <c r="Q33" s="41"/>
      <c r="R33" s="23"/>
      <c r="S33" s="162" t="s">
        <v>101</v>
      </c>
      <c r="T33" s="162"/>
      <c r="U33" s="162"/>
      <c r="V33" s="162"/>
      <c r="W33" s="162"/>
    </row>
    <row r="34" spans="1:23" ht="22.5" customHeight="1" x14ac:dyDescent="0.3">
      <c r="A34" s="169" t="s">
        <v>222</v>
      </c>
      <c r="B34" s="170"/>
      <c r="C34" s="170"/>
      <c r="D34" s="77"/>
      <c r="E34" s="18" t="s">
        <v>102</v>
      </c>
      <c r="F34" s="18"/>
      <c r="G34" s="18" t="s">
        <v>103</v>
      </c>
      <c r="H34" s="18"/>
      <c r="I34" s="18" t="s">
        <v>104</v>
      </c>
      <c r="J34" s="18"/>
      <c r="K34" s="18" t="s">
        <v>105</v>
      </c>
      <c r="L34" s="18"/>
      <c r="M34" s="18" t="s">
        <v>102</v>
      </c>
      <c r="N34" s="1"/>
      <c r="O34" s="1" t="s">
        <v>106</v>
      </c>
      <c r="P34" s="1"/>
      <c r="Q34" s="43"/>
      <c r="R34" s="42"/>
      <c r="S34" s="18" t="s">
        <v>102</v>
      </c>
      <c r="T34" s="18"/>
      <c r="U34" s="18" t="s">
        <v>102</v>
      </c>
      <c r="V34" s="18"/>
      <c r="W34" s="18"/>
    </row>
    <row r="35" spans="1:23" ht="14.1" customHeight="1" x14ac:dyDescent="0.2">
      <c r="A35" s="168"/>
      <c r="B35" s="168"/>
      <c r="C35" s="168"/>
      <c r="D35" s="40"/>
      <c r="E35" s="22">
        <v>2018</v>
      </c>
      <c r="F35" s="1"/>
      <c r="G35" s="22">
        <v>2018</v>
      </c>
      <c r="H35" s="1"/>
      <c r="I35" s="22">
        <v>2018</v>
      </c>
      <c r="J35" s="1"/>
      <c r="K35" s="22">
        <v>2017</v>
      </c>
      <c r="L35" s="1"/>
      <c r="M35" s="22">
        <v>2017</v>
      </c>
      <c r="N35" s="1"/>
      <c r="O35" s="10" t="s">
        <v>107</v>
      </c>
      <c r="P35" s="1"/>
      <c r="Q35" s="43"/>
      <c r="R35" s="42"/>
      <c r="S35" s="22">
        <v>2018</v>
      </c>
      <c r="T35" s="1"/>
      <c r="U35" s="22">
        <v>2017</v>
      </c>
      <c r="V35" s="1"/>
      <c r="W35" s="10" t="s">
        <v>108</v>
      </c>
    </row>
    <row r="36" spans="1:23" ht="14.1" customHeight="1" x14ac:dyDescent="0.2">
      <c r="A36" s="48" t="s">
        <v>138</v>
      </c>
      <c r="B36" s="3"/>
      <c r="C36" s="3"/>
      <c r="D36" s="23"/>
      <c r="E36" s="54"/>
      <c r="F36" s="3"/>
      <c r="G36" s="54"/>
      <c r="H36" s="3"/>
      <c r="I36" s="54"/>
      <c r="J36" s="3"/>
      <c r="K36" s="54"/>
      <c r="L36" s="3"/>
      <c r="M36" s="54"/>
      <c r="N36" s="3"/>
      <c r="O36" s="54"/>
      <c r="P36" s="3"/>
      <c r="Q36" s="41"/>
      <c r="R36" s="23"/>
      <c r="S36" s="54"/>
      <c r="T36" s="3"/>
      <c r="U36" s="54"/>
      <c r="V36" s="3"/>
      <c r="W36" s="78"/>
    </row>
    <row r="37" spans="1:23" ht="14.1" customHeight="1" x14ac:dyDescent="0.2">
      <c r="A37" s="49" t="s">
        <v>109</v>
      </c>
      <c r="B37" s="3"/>
      <c r="D37" s="23"/>
      <c r="E37" s="24">
        <v>75</v>
      </c>
      <c r="F37" s="37"/>
      <c r="G37" s="24">
        <v>30</v>
      </c>
      <c r="H37" s="37"/>
      <c r="I37" s="24">
        <v>678</v>
      </c>
      <c r="J37" s="37"/>
      <c r="K37" s="24">
        <v>325</v>
      </c>
      <c r="L37" s="37"/>
      <c r="M37" s="24">
        <v>19</v>
      </c>
      <c r="N37" s="37"/>
      <c r="O37" s="24">
        <f>ROUND(E37-M37,0)</f>
        <v>56</v>
      </c>
      <c r="P37" s="37"/>
      <c r="Q37" s="44"/>
      <c r="R37" s="35"/>
      <c r="S37" s="24">
        <v>783</v>
      </c>
      <c r="T37" s="37"/>
      <c r="U37" s="24">
        <v>2094</v>
      </c>
      <c r="V37" s="37"/>
      <c r="W37" s="24">
        <f>ROUND(S37-U37,0)</f>
        <v>-1311</v>
      </c>
    </row>
    <row r="38" spans="1:23" ht="14.1" customHeight="1" x14ac:dyDescent="0.2">
      <c r="A38" s="49" t="s">
        <v>139</v>
      </c>
      <c r="B38" s="3"/>
      <c r="D38" s="23"/>
      <c r="E38" s="26">
        <v>10145</v>
      </c>
      <c r="F38" s="37"/>
      <c r="G38" s="26">
        <v>10184</v>
      </c>
      <c r="H38" s="37"/>
      <c r="I38" s="26">
        <v>10394</v>
      </c>
      <c r="J38" s="37"/>
      <c r="K38" s="26">
        <v>9867</v>
      </c>
      <c r="L38" s="37"/>
      <c r="M38" s="26">
        <v>10556</v>
      </c>
      <c r="N38" s="37"/>
      <c r="O38" s="26">
        <f>ROUND(E38-M38,0)</f>
        <v>-411</v>
      </c>
      <c r="P38" s="37"/>
      <c r="Q38" s="44"/>
      <c r="R38" s="35"/>
      <c r="S38" s="26">
        <v>30723</v>
      </c>
      <c r="T38" s="37"/>
      <c r="U38" s="26">
        <v>24662</v>
      </c>
      <c r="V38" s="37"/>
      <c r="W38" s="26">
        <f>ROUND(S38-U38,0)</f>
        <v>6061</v>
      </c>
    </row>
    <row r="39" spans="1:23" ht="14.1" customHeight="1" x14ac:dyDescent="0.2">
      <c r="A39" s="49" t="s">
        <v>224</v>
      </c>
      <c r="B39" s="21"/>
      <c r="D39" s="25"/>
      <c r="E39" s="26">
        <v>695</v>
      </c>
      <c r="F39" s="37"/>
      <c r="G39" s="26">
        <v>630</v>
      </c>
      <c r="H39" s="37"/>
      <c r="I39" s="26">
        <v>724</v>
      </c>
      <c r="J39" s="37"/>
      <c r="K39" s="26">
        <v>1005</v>
      </c>
      <c r="L39" s="37"/>
      <c r="M39" s="26">
        <v>742</v>
      </c>
      <c r="N39" s="37"/>
      <c r="O39" s="26">
        <f>ROUND(E39-M39,0)</f>
        <v>-47</v>
      </c>
      <c r="P39" s="37"/>
      <c r="Q39" s="44"/>
      <c r="R39" s="25"/>
      <c r="S39" s="26">
        <v>2049</v>
      </c>
      <c r="T39" s="37"/>
      <c r="U39" s="26">
        <v>2435</v>
      </c>
      <c r="V39" s="37"/>
      <c r="W39" s="26">
        <f>ROUND(S39-U39,0)</f>
        <v>-386</v>
      </c>
    </row>
    <row r="40" spans="1:23" ht="14.1" customHeight="1" x14ac:dyDescent="0.2">
      <c r="A40" s="49" t="s">
        <v>144</v>
      </c>
      <c r="B40" s="21"/>
      <c r="D40" s="25"/>
      <c r="E40" s="51">
        <v>6385</v>
      </c>
      <c r="F40" s="37"/>
      <c r="G40" s="51">
        <v>5874</v>
      </c>
      <c r="H40" s="37"/>
      <c r="I40" s="51">
        <v>5307</v>
      </c>
      <c r="J40" s="37"/>
      <c r="K40" s="51">
        <v>5802</v>
      </c>
      <c r="L40" s="37"/>
      <c r="M40" s="51">
        <v>5599</v>
      </c>
      <c r="N40" s="37"/>
      <c r="O40" s="51">
        <f>ROUND(E40-M40,0)</f>
        <v>786</v>
      </c>
      <c r="P40" s="37"/>
      <c r="Q40" s="44"/>
      <c r="R40" s="25"/>
      <c r="S40" s="51">
        <v>17566</v>
      </c>
      <c r="T40" s="37"/>
      <c r="U40" s="51">
        <v>17087</v>
      </c>
      <c r="V40" s="37"/>
      <c r="W40" s="51">
        <f>ROUND(S40-U40,0)</f>
        <v>479</v>
      </c>
    </row>
    <row r="41" spans="1:23" ht="14.1" customHeight="1" x14ac:dyDescent="0.2">
      <c r="A41" s="50" t="s">
        <v>145</v>
      </c>
      <c r="D41" s="25"/>
      <c r="E41" s="53">
        <v>17300</v>
      </c>
      <c r="F41" s="37"/>
      <c r="G41" s="53">
        <f>ROUND(SUM(G37:G40),0)</f>
        <v>16718</v>
      </c>
      <c r="H41" s="37"/>
      <c r="I41" s="53">
        <f>ROUND(SUM(I37:I40),0)</f>
        <v>17103</v>
      </c>
      <c r="J41" s="37"/>
      <c r="K41" s="53">
        <f>ROUND(SUM(K37:K40),0)</f>
        <v>16999</v>
      </c>
      <c r="L41" s="37"/>
      <c r="M41" s="53">
        <f>ROUND(SUM(M37:M40),0)</f>
        <v>16916</v>
      </c>
      <c r="N41" s="37"/>
      <c r="O41" s="53">
        <f>ROUND(E41-M41,0)</f>
        <v>384</v>
      </c>
      <c r="P41" s="37"/>
      <c r="Q41" s="44"/>
      <c r="R41" s="25"/>
      <c r="S41" s="53">
        <v>51121</v>
      </c>
      <c r="T41" s="37"/>
      <c r="U41" s="53">
        <f>ROUND(SUM(U37:U40),0)</f>
        <v>46278</v>
      </c>
      <c r="V41" s="37"/>
      <c r="W41" s="53">
        <f>ROUND(SUM(W37:W40),0)</f>
        <v>4843</v>
      </c>
    </row>
    <row r="42" spans="1:23" ht="14.1" customHeight="1" x14ac:dyDescent="0.2">
      <c r="A42" s="3"/>
      <c r="B42" s="21"/>
      <c r="C42" s="3"/>
      <c r="D42" s="25"/>
      <c r="E42" s="21"/>
      <c r="F42" s="37"/>
      <c r="G42" s="21"/>
      <c r="H42" s="37"/>
      <c r="I42" s="21"/>
      <c r="J42" s="37"/>
      <c r="K42" s="21"/>
      <c r="L42" s="37"/>
      <c r="M42" s="21"/>
      <c r="N42" s="37"/>
      <c r="O42" s="21"/>
      <c r="P42" s="37"/>
      <c r="Q42" s="44"/>
      <c r="R42" s="25"/>
      <c r="S42" s="21"/>
      <c r="T42" s="37"/>
      <c r="U42" s="21"/>
      <c r="V42" s="37"/>
      <c r="W42" s="21"/>
    </row>
    <row r="43" spans="1:23" ht="14.1" customHeight="1" x14ac:dyDescent="0.2">
      <c r="A43" s="48" t="s">
        <v>146</v>
      </c>
      <c r="B43" s="3"/>
      <c r="C43" s="21"/>
      <c r="D43" s="25"/>
      <c r="E43" s="21"/>
      <c r="F43" s="37"/>
      <c r="G43" s="21"/>
      <c r="H43" s="37"/>
      <c r="I43" s="21"/>
      <c r="J43" s="37"/>
      <c r="K43" s="21"/>
      <c r="L43" s="37"/>
      <c r="M43" s="21"/>
      <c r="N43" s="37"/>
      <c r="O43" s="21"/>
      <c r="P43" s="37"/>
      <c r="Q43" s="44"/>
      <c r="R43" s="25"/>
      <c r="S43" s="21"/>
      <c r="T43" s="37"/>
      <c r="U43" s="21"/>
      <c r="V43" s="37"/>
      <c r="W43" s="21"/>
    </row>
    <row r="44" spans="1:23" ht="14.1" customHeight="1" x14ac:dyDescent="0.2">
      <c r="A44" s="49" t="s">
        <v>147</v>
      </c>
      <c r="B44" s="3"/>
      <c r="D44" s="25"/>
      <c r="E44" s="26">
        <v>3894</v>
      </c>
      <c r="F44" s="37"/>
      <c r="G44" s="26">
        <v>2405</v>
      </c>
      <c r="H44" s="37"/>
      <c r="I44" s="26">
        <v>4468</v>
      </c>
      <c r="J44" s="37"/>
      <c r="K44" s="26">
        <v>3850</v>
      </c>
      <c r="L44" s="37"/>
      <c r="M44" s="26">
        <v>6110</v>
      </c>
      <c r="N44" s="37"/>
      <c r="O44" s="26">
        <f>ROUND(E44-M44,0)</f>
        <v>-2216</v>
      </c>
      <c r="P44" s="37"/>
      <c r="Q44" s="44"/>
      <c r="R44" s="25"/>
      <c r="S44" s="26">
        <v>10767</v>
      </c>
      <c r="T44" s="37"/>
      <c r="U44" s="26">
        <v>14170</v>
      </c>
      <c r="V44" s="37"/>
      <c r="W44" s="26">
        <f>ROUND(S44-U44,0)</f>
        <v>-3403</v>
      </c>
    </row>
    <row r="45" spans="1:23" ht="14.1" customHeight="1" x14ac:dyDescent="0.2">
      <c r="A45" s="49" t="s">
        <v>148</v>
      </c>
      <c r="B45" s="3"/>
      <c r="C45" s="28"/>
      <c r="D45" s="25"/>
      <c r="E45" s="26">
        <v>6875</v>
      </c>
      <c r="F45" s="37"/>
      <c r="G45" s="26">
        <v>6660</v>
      </c>
      <c r="H45" s="37"/>
      <c r="I45" s="26">
        <v>6394</v>
      </c>
      <c r="J45" s="37"/>
      <c r="K45" s="26">
        <v>6852</v>
      </c>
      <c r="L45" s="37"/>
      <c r="M45" s="26">
        <v>7026</v>
      </c>
      <c r="N45" s="37"/>
      <c r="O45" s="26">
        <f>ROUND(E45-M45,0)</f>
        <v>-151</v>
      </c>
      <c r="P45" s="37"/>
      <c r="Q45" s="44"/>
      <c r="R45" s="25"/>
      <c r="S45" s="26">
        <v>19929</v>
      </c>
      <c r="T45" s="37"/>
      <c r="U45" s="26">
        <v>15595</v>
      </c>
      <c r="V45" s="37"/>
      <c r="W45" s="26">
        <f>ROUND(S45-U45,0)</f>
        <v>4334</v>
      </c>
    </row>
    <row r="46" spans="1:23" ht="14.1" customHeight="1" x14ac:dyDescent="0.2">
      <c r="A46" s="49" t="s">
        <v>149</v>
      </c>
      <c r="B46" s="21"/>
      <c r="D46" s="25"/>
      <c r="E46" s="26">
        <v>786</v>
      </c>
      <c r="F46" s="37"/>
      <c r="G46" s="26">
        <v>728</v>
      </c>
      <c r="H46" s="37"/>
      <c r="I46" s="26">
        <v>1197</v>
      </c>
      <c r="J46" s="37"/>
      <c r="K46" s="26">
        <v>1000</v>
      </c>
      <c r="L46" s="37"/>
      <c r="M46" s="26">
        <v>653</v>
      </c>
      <c r="N46" s="37"/>
      <c r="O46" s="26">
        <f>ROUND(E46-M46,0)</f>
        <v>133</v>
      </c>
      <c r="P46" s="37"/>
      <c r="Q46" s="44"/>
      <c r="R46" s="25"/>
      <c r="S46" s="26">
        <v>2711</v>
      </c>
      <c r="T46" s="37"/>
      <c r="U46" s="26">
        <v>4111</v>
      </c>
      <c r="V46" s="37"/>
      <c r="W46" s="26">
        <f>ROUND(S46-U46,0)</f>
        <v>-1400</v>
      </c>
    </row>
    <row r="47" spans="1:23" ht="14.1" customHeight="1" x14ac:dyDescent="0.2">
      <c r="A47" s="49" t="s">
        <v>150</v>
      </c>
      <c r="B47" s="21"/>
      <c r="D47" s="25"/>
      <c r="E47" s="51">
        <v>4406</v>
      </c>
      <c r="F47" s="37"/>
      <c r="G47" s="51">
        <v>4061</v>
      </c>
      <c r="H47" s="37"/>
      <c r="I47" s="51">
        <v>3766</v>
      </c>
      <c r="J47" s="37"/>
      <c r="K47" s="51">
        <v>4595</v>
      </c>
      <c r="L47" s="37"/>
      <c r="M47" s="51">
        <v>3372</v>
      </c>
      <c r="N47" s="37"/>
      <c r="O47" s="51">
        <f>ROUND(E47-M47,0)</f>
        <v>1034</v>
      </c>
      <c r="P47" s="37"/>
      <c r="Q47" s="44"/>
      <c r="R47" s="25"/>
      <c r="S47" s="51">
        <v>12233</v>
      </c>
      <c r="T47" s="37"/>
      <c r="U47" s="51">
        <v>10472</v>
      </c>
      <c r="V47" s="37"/>
      <c r="W47" s="51">
        <f>ROUND(S47-U47,0)</f>
        <v>1761</v>
      </c>
    </row>
    <row r="48" spans="1:23" ht="14.1" customHeight="1" x14ac:dyDescent="0.2">
      <c r="A48" s="50" t="s">
        <v>153</v>
      </c>
      <c r="D48" s="25"/>
      <c r="E48" s="53">
        <v>15961</v>
      </c>
      <c r="F48" s="37"/>
      <c r="G48" s="53">
        <f>ROUND(SUM(G44:G47),0)</f>
        <v>13854</v>
      </c>
      <c r="H48" s="37"/>
      <c r="I48" s="53">
        <f>ROUND(SUM(I44:I47),0)</f>
        <v>15825</v>
      </c>
      <c r="J48" s="37"/>
      <c r="K48" s="53">
        <f>ROUND(SUM(K44:K47),0)</f>
        <v>16297</v>
      </c>
      <c r="L48" s="37"/>
      <c r="M48" s="53">
        <f>ROUND(SUM(M44:M47),0)</f>
        <v>17161</v>
      </c>
      <c r="N48" s="37"/>
      <c r="O48" s="53">
        <f>ROUND(SUM(O44:O47),0)</f>
        <v>-1200</v>
      </c>
      <c r="P48" s="37"/>
      <c r="Q48" s="44"/>
      <c r="R48" s="25"/>
      <c r="S48" s="53">
        <v>45640</v>
      </c>
      <c r="T48" s="37"/>
      <c r="U48" s="53">
        <f>ROUND(SUM(U44:U47),0)</f>
        <v>44348</v>
      </c>
      <c r="V48" s="37"/>
      <c r="W48" s="53">
        <f>ROUND(SUM(W44:W47),0)</f>
        <v>1292</v>
      </c>
    </row>
    <row r="49" spans="1:23" ht="14.1" customHeight="1" x14ac:dyDescent="0.2">
      <c r="A49" s="19"/>
      <c r="D49" s="25"/>
      <c r="E49" s="21"/>
      <c r="F49" s="37"/>
      <c r="G49" s="21"/>
      <c r="H49" s="37"/>
      <c r="I49" s="21"/>
      <c r="J49" s="37"/>
      <c r="K49" s="21"/>
      <c r="L49" s="37"/>
      <c r="M49" s="21"/>
      <c r="N49" s="37"/>
      <c r="O49" s="21"/>
      <c r="P49" s="37"/>
      <c r="Q49" s="44"/>
      <c r="R49" s="25"/>
      <c r="S49" s="21"/>
      <c r="T49" s="37"/>
      <c r="U49" s="21"/>
      <c r="V49" s="37"/>
      <c r="W49" s="21"/>
    </row>
    <row r="50" spans="1:23" ht="15" customHeight="1" x14ac:dyDescent="0.2">
      <c r="A50" s="50" t="s">
        <v>174</v>
      </c>
      <c r="D50" s="25"/>
      <c r="E50" s="70">
        <v>1339</v>
      </c>
      <c r="F50" s="37"/>
      <c r="G50" s="70">
        <f>ROUND(G41-G48,0)</f>
        <v>2864</v>
      </c>
      <c r="H50" s="37"/>
      <c r="I50" s="70">
        <f>ROUND(I41-I48,0)</f>
        <v>1278</v>
      </c>
      <c r="J50" s="37"/>
      <c r="K50" s="70">
        <f>ROUND(K41-K48,0)</f>
        <v>702</v>
      </c>
      <c r="L50" s="37"/>
      <c r="M50" s="70">
        <f>ROUND(M41-M48,0)</f>
        <v>-245</v>
      </c>
      <c r="N50" s="37"/>
      <c r="O50" s="70">
        <f>ROUND(O41-O48,0)</f>
        <v>1584</v>
      </c>
      <c r="P50" s="37"/>
      <c r="Q50" s="44"/>
      <c r="R50" s="25"/>
      <c r="S50" s="70">
        <v>5481</v>
      </c>
      <c r="T50" s="37"/>
      <c r="U50" s="70">
        <f>ROUND(U41-U48,0)</f>
        <v>1930</v>
      </c>
      <c r="V50" s="37"/>
      <c r="W50" s="70">
        <f>ROUND(W41-W48,0)</f>
        <v>3551</v>
      </c>
    </row>
    <row r="51" spans="1:23" ht="14.1" customHeight="1" x14ac:dyDescent="0.2">
      <c r="A51" s="3"/>
      <c r="B51" s="21"/>
      <c r="C51" s="3"/>
      <c r="D51" s="25"/>
      <c r="E51" s="73"/>
      <c r="F51" s="37"/>
      <c r="G51" s="73"/>
      <c r="H51" s="37"/>
      <c r="I51" s="73"/>
      <c r="J51" s="37"/>
      <c r="K51" s="73"/>
      <c r="L51" s="37"/>
      <c r="M51" s="73"/>
      <c r="N51" s="37"/>
      <c r="O51" s="73"/>
      <c r="P51" s="37"/>
      <c r="Q51" s="44"/>
      <c r="R51" s="25"/>
      <c r="S51" s="73"/>
      <c r="T51" s="37"/>
      <c r="U51" s="73"/>
      <c r="V51" s="37"/>
      <c r="W51" s="73"/>
    </row>
    <row r="52" spans="1:23" ht="14.1" customHeight="1" x14ac:dyDescent="0.2">
      <c r="A52" s="48" t="s">
        <v>173</v>
      </c>
      <c r="B52" s="3"/>
      <c r="C52" s="3"/>
      <c r="D52" s="25"/>
      <c r="E52" s="21"/>
      <c r="F52" s="37"/>
      <c r="G52" s="21"/>
      <c r="H52" s="37"/>
      <c r="I52" s="21"/>
      <c r="J52" s="37"/>
      <c r="K52" s="21"/>
      <c r="L52" s="37"/>
      <c r="M52" s="21"/>
      <c r="N52" s="37"/>
      <c r="O52" s="21"/>
      <c r="P52" s="37"/>
      <c r="Q52" s="44"/>
      <c r="R52" s="25"/>
      <c r="S52" s="21"/>
      <c r="T52" s="37"/>
      <c r="U52" s="21"/>
      <c r="V52" s="37"/>
      <c r="W52" s="21"/>
    </row>
    <row r="53" spans="1:23" ht="14.1" customHeight="1" x14ac:dyDescent="0.2">
      <c r="A53" s="49" t="s">
        <v>109</v>
      </c>
      <c r="C53" s="3"/>
      <c r="D53" s="25"/>
      <c r="E53" s="24">
        <v>0</v>
      </c>
      <c r="F53" s="37"/>
      <c r="G53" s="24">
        <v>0</v>
      </c>
      <c r="H53" s="37"/>
      <c r="I53" s="24">
        <v>36</v>
      </c>
      <c r="J53" s="37"/>
      <c r="K53" s="24">
        <v>-5</v>
      </c>
      <c r="L53" s="37"/>
      <c r="M53" s="24">
        <v>-1</v>
      </c>
      <c r="N53" s="37"/>
      <c r="O53" s="24">
        <f>ROUND(E53-M53,0)</f>
        <v>1</v>
      </c>
      <c r="P53" s="37"/>
      <c r="Q53" s="44"/>
      <c r="R53" s="25"/>
      <c r="S53" s="24">
        <v>36</v>
      </c>
      <c r="T53" s="37"/>
      <c r="U53" s="24">
        <v>0</v>
      </c>
      <c r="V53" s="37"/>
      <c r="W53" s="24">
        <f>ROUND(S53-U53,0)</f>
        <v>36</v>
      </c>
    </row>
    <row r="54" spans="1:23" ht="14.1" customHeight="1" x14ac:dyDescent="0.2">
      <c r="A54" s="49" t="s">
        <v>174</v>
      </c>
      <c r="C54" s="3"/>
      <c r="D54" s="25"/>
      <c r="E54" s="24">
        <v>-34</v>
      </c>
      <c r="F54" s="37"/>
      <c r="G54" s="24">
        <v>66</v>
      </c>
      <c r="H54" s="37"/>
      <c r="I54" s="24">
        <v>-42</v>
      </c>
      <c r="J54" s="37"/>
      <c r="K54" s="24">
        <v>158</v>
      </c>
      <c r="L54" s="37"/>
      <c r="M54" s="24">
        <v>181</v>
      </c>
      <c r="N54" s="37"/>
      <c r="O54" s="24">
        <f>ROUND(E54-M54,0)</f>
        <v>-215</v>
      </c>
      <c r="P54" s="37"/>
      <c r="Q54" s="44"/>
      <c r="R54" s="25"/>
      <c r="S54" s="24">
        <v>-10</v>
      </c>
      <c r="T54" s="37"/>
      <c r="U54" s="24">
        <v>16</v>
      </c>
      <c r="V54" s="37"/>
      <c r="W54" s="24">
        <f>ROUND(S54-U54,0)</f>
        <v>-26</v>
      </c>
    </row>
    <row r="55" spans="1:23" ht="14.1" customHeight="1" x14ac:dyDescent="0.2">
      <c r="A55" s="3"/>
      <c r="B55" s="3"/>
      <c r="C55" s="3"/>
      <c r="E55" s="3"/>
      <c r="F55" s="3"/>
      <c r="G55" s="3"/>
      <c r="H55" s="3"/>
      <c r="I55" s="3"/>
      <c r="J55" s="3"/>
      <c r="K55" s="3"/>
      <c r="L55" s="3"/>
      <c r="M55" s="3"/>
      <c r="N55" s="3"/>
      <c r="O55" s="3"/>
      <c r="P55" s="3"/>
      <c r="Q55" s="3"/>
      <c r="S55" s="3"/>
      <c r="T55" s="3"/>
      <c r="U55" s="3"/>
      <c r="V55" s="3"/>
      <c r="W55" s="3"/>
    </row>
    <row r="56" spans="1:23" ht="14.1" customHeight="1" x14ac:dyDescent="0.2">
      <c r="A56" s="163" t="s">
        <v>220</v>
      </c>
      <c r="B56" s="164"/>
      <c r="C56" s="164"/>
      <c r="D56" s="163"/>
      <c r="E56" s="164"/>
      <c r="F56" s="164"/>
      <c r="G56" s="164"/>
      <c r="H56" s="164"/>
      <c r="I56" s="164"/>
      <c r="J56" s="164"/>
      <c r="K56" s="164"/>
      <c r="L56" s="164"/>
      <c r="M56" s="164"/>
      <c r="N56" s="164"/>
      <c r="O56" s="164"/>
      <c r="P56" s="47"/>
      <c r="Q56" s="47"/>
      <c r="R56" s="66"/>
      <c r="S56" s="47"/>
      <c r="T56" s="47"/>
      <c r="U56" s="47"/>
      <c r="V56" s="47"/>
      <c r="W56" s="47"/>
    </row>
    <row r="57" spans="1:23" ht="14.1" customHeight="1" x14ac:dyDescent="0.2">
      <c r="A57" s="165" t="s">
        <v>263</v>
      </c>
      <c r="B57" s="165"/>
      <c r="C57" s="166"/>
      <c r="D57" s="165"/>
      <c r="E57" s="165"/>
      <c r="F57" s="166"/>
      <c r="G57" s="165"/>
      <c r="H57" s="166"/>
      <c r="I57" s="165"/>
      <c r="J57" s="166"/>
      <c r="K57" s="165"/>
      <c r="L57" s="166"/>
      <c r="M57" s="165"/>
      <c r="N57" s="166"/>
      <c r="O57" s="165"/>
      <c r="P57" s="39"/>
      <c r="Q57" s="39"/>
      <c r="R57" s="58"/>
      <c r="S57" s="58"/>
      <c r="T57" s="39"/>
      <c r="U57" s="58"/>
      <c r="V57" s="39"/>
      <c r="W57" s="58"/>
    </row>
    <row r="58" spans="1:23" ht="14.1" customHeight="1" x14ac:dyDescent="0.2">
      <c r="A58" s="165" t="s">
        <v>258</v>
      </c>
      <c r="B58" s="165"/>
      <c r="C58" s="166"/>
      <c r="D58" s="165"/>
      <c r="E58" s="165"/>
      <c r="F58" s="166"/>
      <c r="G58" s="165"/>
      <c r="H58" s="166"/>
      <c r="I58" s="165"/>
      <c r="J58" s="166"/>
      <c r="K58" s="165"/>
      <c r="L58" s="166"/>
      <c r="M58" s="165"/>
      <c r="N58" s="166"/>
      <c r="O58" s="165"/>
      <c r="P58" s="39"/>
      <c r="Q58" s="39"/>
      <c r="R58" s="58"/>
      <c r="S58" s="58"/>
      <c r="T58" s="39"/>
      <c r="U58" s="58"/>
      <c r="V58" s="39"/>
      <c r="W58" s="58"/>
    </row>
    <row r="59" spans="1:23" ht="14.1" customHeight="1" x14ac:dyDescent="0.2">
      <c r="A59" s="3"/>
      <c r="B59" s="3"/>
      <c r="C59" s="3"/>
      <c r="F59" s="3"/>
      <c r="G59" s="3"/>
      <c r="H59" s="3"/>
      <c r="I59" s="3"/>
      <c r="J59" s="3"/>
      <c r="K59" s="3"/>
      <c r="L59" s="3"/>
      <c r="M59" s="3"/>
      <c r="N59" s="3"/>
      <c r="O59" s="3"/>
      <c r="P59" s="3"/>
      <c r="Q59" s="3"/>
      <c r="T59" s="3"/>
      <c r="U59" s="3"/>
      <c r="V59" s="3"/>
      <c r="W59" s="3"/>
    </row>
    <row r="60" spans="1:23" ht="14.1" customHeight="1" x14ac:dyDescent="0.2">
      <c r="A60" s="21"/>
      <c r="B60" s="3"/>
      <c r="C60" s="3"/>
      <c r="F60" s="3"/>
      <c r="G60" s="3"/>
      <c r="H60" s="3"/>
      <c r="I60" s="3"/>
      <c r="J60" s="3"/>
      <c r="K60" s="3"/>
      <c r="L60" s="3"/>
      <c r="M60" s="3"/>
      <c r="N60" s="3"/>
      <c r="O60" s="3"/>
      <c r="P60" s="3"/>
      <c r="Q60" s="3"/>
      <c r="T60" s="3"/>
      <c r="U60" s="3"/>
      <c r="V60" s="3"/>
      <c r="W60" s="3"/>
    </row>
  </sheetData>
  <mergeCells count="18">
    <mergeCell ref="A3:W3"/>
    <mergeCell ref="A35:C35"/>
    <mergeCell ref="A56:O56"/>
    <mergeCell ref="A2:W2"/>
    <mergeCell ref="A1:W1"/>
    <mergeCell ref="E6:M6"/>
    <mergeCell ref="A32:O32"/>
    <mergeCell ref="A31:O31"/>
    <mergeCell ref="A30:O30"/>
    <mergeCell ref="S6:W6"/>
    <mergeCell ref="A8:C8"/>
    <mergeCell ref="A7:C7"/>
    <mergeCell ref="A58:O58"/>
    <mergeCell ref="A57:O57"/>
    <mergeCell ref="S33:W33"/>
    <mergeCell ref="E33:M33"/>
    <mergeCell ref="A34:C34"/>
    <mergeCell ref="A33:C33"/>
  </mergeCells>
  <pageMargins left="0.75" right="0.75" top="1" bottom="1" header="0.5" footer="0.5"/>
  <pageSetup scale="64" fitToHeight="2" orientation="landscape" r:id="rId1"/>
  <headerFooter>
    <oddFooter>&amp;L&amp;A</oddFooter>
  </headerFooter>
  <rowBreaks count="1" manualBreakCount="1">
    <brk id="3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2"/>
  <sheetViews>
    <sheetView showGridLines="0" showRuler="0" zoomScaleNormal="100" workbookViewId="0">
      <selection sqref="A1:W1"/>
    </sheetView>
  </sheetViews>
  <sheetFormatPr defaultColWidth="13.7109375" defaultRowHeight="12.75" x14ac:dyDescent="0.2"/>
  <cols>
    <col min="1" max="1" width="51.28515625" customWidth="1"/>
    <col min="2" max="4" width="2.7109375" customWidth="1"/>
    <col min="5" max="5" width="11.7109375" customWidth="1"/>
    <col min="6" max="6" width="2" customWidth="1"/>
    <col min="7" max="7" width="11.7109375" customWidth="1"/>
    <col min="8" max="8" width="2" customWidth="1"/>
    <col min="9" max="9" width="11.7109375" customWidth="1"/>
    <col min="10" max="10" width="2" customWidth="1"/>
    <col min="11" max="11" width="11.7109375" customWidth="1"/>
    <col min="12" max="12" width="2" customWidth="1"/>
    <col min="13" max="13" width="11.7109375" customWidth="1"/>
    <col min="14" max="14" width="2" customWidth="1"/>
    <col min="15" max="15" width="12.7109375" customWidth="1"/>
    <col min="16" max="16" width="2" customWidth="1"/>
    <col min="17" max="17" width="1.140625" customWidth="1"/>
    <col min="18" max="18" width="2" customWidth="1"/>
    <col min="19" max="19" width="14" customWidth="1"/>
    <col min="20" max="20" width="2" customWidth="1"/>
    <col min="21" max="21" width="14" customWidth="1"/>
    <col min="22" max="22" width="2" customWidth="1"/>
    <col min="23" max="23" width="12.42578125" customWidth="1"/>
    <col min="24" max="24" width="9.28515625" customWidth="1"/>
  </cols>
  <sheetData>
    <row r="1" spans="1:23" ht="14.1" customHeight="1" x14ac:dyDescent="0.2">
      <c r="A1" s="156" t="s">
        <v>37</v>
      </c>
      <c r="B1" s="156"/>
      <c r="C1" s="156"/>
      <c r="D1" s="156"/>
      <c r="E1" s="156"/>
      <c r="F1" s="156"/>
      <c r="G1" s="156"/>
      <c r="H1" s="156"/>
      <c r="I1" s="156"/>
      <c r="J1" s="156"/>
      <c r="K1" s="156"/>
      <c r="L1" s="156"/>
      <c r="M1" s="156"/>
      <c r="N1" s="156"/>
      <c r="O1" s="156"/>
      <c r="P1" s="156"/>
      <c r="Q1" s="156"/>
      <c r="R1" s="156"/>
      <c r="S1" s="156"/>
      <c r="T1" s="156"/>
      <c r="U1" s="156"/>
      <c r="V1" s="156"/>
      <c r="W1" s="156"/>
    </row>
    <row r="2" spans="1:23" ht="14.1" customHeight="1" x14ac:dyDescent="0.2">
      <c r="A2" s="156" t="s">
        <v>70</v>
      </c>
      <c r="B2" s="156"/>
      <c r="C2" s="156"/>
      <c r="D2" s="156"/>
      <c r="E2" s="156"/>
      <c r="F2" s="156"/>
      <c r="G2" s="156"/>
      <c r="H2" s="156"/>
      <c r="I2" s="156"/>
      <c r="J2" s="156"/>
      <c r="K2" s="156"/>
      <c r="L2" s="156"/>
      <c r="M2" s="156"/>
      <c r="N2" s="156"/>
      <c r="O2" s="156"/>
      <c r="P2" s="156"/>
      <c r="Q2" s="156"/>
      <c r="R2" s="156"/>
      <c r="S2" s="156"/>
      <c r="T2" s="156"/>
      <c r="U2" s="156"/>
      <c r="V2" s="156"/>
      <c r="W2" s="156"/>
    </row>
    <row r="3" spans="1:23" ht="14.1" customHeight="1" x14ac:dyDescent="0.2">
      <c r="A3" s="160" t="s">
        <v>137</v>
      </c>
      <c r="B3" s="161"/>
      <c r="C3" s="161"/>
      <c r="D3" s="161"/>
      <c r="E3" s="161"/>
      <c r="F3" s="161"/>
      <c r="G3" s="161"/>
      <c r="H3" s="161"/>
      <c r="I3" s="161"/>
      <c r="J3" s="161"/>
      <c r="K3" s="161"/>
      <c r="L3" s="161"/>
      <c r="M3" s="161"/>
      <c r="N3" s="161"/>
      <c r="O3" s="161"/>
      <c r="P3" s="161"/>
      <c r="Q3" s="161"/>
      <c r="R3" s="161"/>
      <c r="S3" s="161"/>
      <c r="T3" s="161"/>
      <c r="U3" s="161"/>
      <c r="V3" s="161"/>
      <c r="W3" s="161"/>
    </row>
    <row r="4" spans="1:23" ht="14.1" customHeight="1" x14ac:dyDescent="0.2">
      <c r="A4" s="1"/>
      <c r="B4" s="1"/>
      <c r="C4" s="1"/>
      <c r="D4" s="42"/>
      <c r="E4" s="1"/>
      <c r="F4" s="1"/>
      <c r="G4" s="1"/>
      <c r="H4" s="1"/>
      <c r="I4" s="1"/>
      <c r="J4" s="1"/>
      <c r="K4" s="1"/>
      <c r="L4" s="1"/>
      <c r="M4" s="1"/>
      <c r="N4" s="1"/>
      <c r="O4" s="1"/>
      <c r="P4" s="1"/>
      <c r="Q4" s="1"/>
      <c r="R4" s="42"/>
      <c r="S4" s="1"/>
      <c r="T4" s="1"/>
      <c r="U4" s="1"/>
      <c r="V4" s="1"/>
      <c r="W4" s="1"/>
    </row>
    <row r="5" spans="1:23" ht="14.1" customHeight="1" x14ac:dyDescent="0.2">
      <c r="A5" s="3"/>
      <c r="B5" s="3"/>
      <c r="C5" s="3"/>
      <c r="F5" s="3"/>
      <c r="G5" s="3"/>
      <c r="H5" s="3"/>
      <c r="I5" s="3"/>
      <c r="J5" s="3"/>
      <c r="K5" s="3"/>
      <c r="L5" s="3"/>
      <c r="M5" s="3"/>
      <c r="N5" s="3"/>
      <c r="O5" s="3"/>
      <c r="P5" s="3"/>
      <c r="Q5" s="3"/>
      <c r="T5" s="3"/>
      <c r="U5" s="3"/>
      <c r="V5" s="3"/>
      <c r="W5" s="3"/>
    </row>
    <row r="6" spans="1:23" ht="14.1" customHeight="1" x14ac:dyDescent="0.2">
      <c r="A6" s="3"/>
      <c r="B6" s="3"/>
      <c r="C6" s="3"/>
      <c r="E6" s="162" t="s">
        <v>99</v>
      </c>
      <c r="F6" s="162"/>
      <c r="G6" s="162"/>
      <c r="H6" s="162"/>
      <c r="I6" s="162"/>
      <c r="J6" s="162"/>
      <c r="K6" s="162"/>
      <c r="L6" s="162"/>
      <c r="M6" s="162"/>
      <c r="N6" s="3"/>
      <c r="O6" s="1" t="s">
        <v>100</v>
      </c>
      <c r="P6" s="3"/>
      <c r="Q6" s="41"/>
      <c r="R6" s="23"/>
      <c r="S6" s="162" t="s">
        <v>101</v>
      </c>
      <c r="T6" s="162"/>
      <c r="U6" s="162"/>
      <c r="V6" s="162"/>
      <c r="W6" s="162"/>
    </row>
    <row r="7" spans="1:23" ht="22.5" customHeight="1" x14ac:dyDescent="0.3">
      <c r="A7" s="169" t="s">
        <v>216</v>
      </c>
      <c r="B7" s="170"/>
      <c r="C7" s="170"/>
      <c r="D7" s="42"/>
      <c r="E7" s="18" t="s">
        <v>102</v>
      </c>
      <c r="F7" s="18"/>
      <c r="G7" s="18" t="s">
        <v>103</v>
      </c>
      <c r="H7" s="18"/>
      <c r="I7" s="18" t="s">
        <v>104</v>
      </c>
      <c r="J7" s="18"/>
      <c r="K7" s="18" t="s">
        <v>105</v>
      </c>
      <c r="L7" s="18"/>
      <c r="M7" s="18" t="s">
        <v>102</v>
      </c>
      <c r="N7" s="1"/>
      <c r="O7" s="1" t="s">
        <v>106</v>
      </c>
      <c r="P7" s="143"/>
      <c r="Q7" s="41"/>
      <c r="R7" s="147"/>
      <c r="S7" s="148" t="s">
        <v>102</v>
      </c>
      <c r="T7" s="18"/>
      <c r="U7" s="18" t="s">
        <v>102</v>
      </c>
      <c r="V7" s="18"/>
      <c r="W7" s="18"/>
    </row>
    <row r="8" spans="1:23" ht="14.1" customHeight="1" x14ac:dyDescent="0.2">
      <c r="A8" s="168"/>
      <c r="B8" s="168"/>
      <c r="C8" s="168"/>
      <c r="D8" s="42"/>
      <c r="E8" s="22">
        <v>2018</v>
      </c>
      <c r="F8" s="1"/>
      <c r="G8" s="22">
        <v>2018</v>
      </c>
      <c r="H8" s="1"/>
      <c r="I8" s="22">
        <v>2018</v>
      </c>
      <c r="J8" s="1"/>
      <c r="K8" s="22">
        <v>2017</v>
      </c>
      <c r="L8" s="1"/>
      <c r="M8" s="22">
        <v>2017</v>
      </c>
      <c r="N8" s="1"/>
      <c r="O8" s="10" t="s">
        <v>107</v>
      </c>
      <c r="P8" s="143"/>
      <c r="Q8" s="41"/>
      <c r="R8" s="147"/>
      <c r="S8" s="149">
        <v>2018</v>
      </c>
      <c r="T8" s="1"/>
      <c r="U8" s="22">
        <v>2017</v>
      </c>
      <c r="V8" s="1"/>
      <c r="W8" s="10" t="s">
        <v>108</v>
      </c>
    </row>
    <row r="9" spans="1:23" ht="14.1" customHeight="1" x14ac:dyDescent="0.2">
      <c r="A9" s="4"/>
      <c r="B9" s="4"/>
      <c r="C9" s="4"/>
      <c r="D9" s="40"/>
      <c r="E9" s="12"/>
      <c r="F9" s="4"/>
      <c r="G9" s="12"/>
      <c r="H9" s="4"/>
      <c r="I9" s="12"/>
      <c r="J9" s="4"/>
      <c r="K9" s="12"/>
      <c r="L9" s="4"/>
      <c r="M9" s="12"/>
      <c r="N9" s="4"/>
      <c r="O9" s="12"/>
      <c r="P9" s="135"/>
      <c r="Q9" s="41"/>
      <c r="R9" s="136"/>
      <c r="S9" s="144"/>
      <c r="T9" s="4"/>
      <c r="U9" s="12"/>
      <c r="V9" s="4"/>
      <c r="W9" s="12"/>
    </row>
    <row r="10" spans="1:23" ht="14.1" customHeight="1" x14ac:dyDescent="0.2">
      <c r="A10" s="48" t="s">
        <v>138</v>
      </c>
      <c r="B10" s="3"/>
      <c r="C10" s="3"/>
      <c r="F10" s="3"/>
      <c r="G10" s="3"/>
      <c r="H10" s="3"/>
      <c r="I10" s="3"/>
      <c r="J10" s="3"/>
      <c r="K10" s="3"/>
      <c r="L10" s="3"/>
      <c r="M10" s="3"/>
      <c r="N10" s="3"/>
      <c r="O10" s="3"/>
      <c r="P10" s="142"/>
      <c r="Q10" s="41"/>
      <c r="R10" s="141"/>
      <c r="S10" s="141"/>
      <c r="T10" s="3"/>
      <c r="U10" s="3"/>
      <c r="V10" s="3"/>
      <c r="W10" s="3"/>
    </row>
    <row r="11" spans="1:23" ht="14.1" customHeight="1" x14ac:dyDescent="0.2">
      <c r="A11" s="49" t="s">
        <v>109</v>
      </c>
      <c r="B11" s="21"/>
      <c r="D11" s="25"/>
      <c r="E11" s="24">
        <v>7</v>
      </c>
      <c r="F11" s="37"/>
      <c r="G11" s="24">
        <v>10</v>
      </c>
      <c r="H11" s="37"/>
      <c r="I11" s="24">
        <v>10</v>
      </c>
      <c r="J11" s="37"/>
      <c r="K11" s="24">
        <v>4</v>
      </c>
      <c r="L11" s="37"/>
      <c r="M11" s="24">
        <v>23</v>
      </c>
      <c r="N11" s="37"/>
      <c r="O11" s="24">
        <f>ROUND(E11-M11,0)</f>
        <v>-16</v>
      </c>
      <c r="P11" s="139"/>
      <c r="Q11" s="41"/>
      <c r="R11" s="140"/>
      <c r="S11" s="145">
        <v>27</v>
      </c>
      <c r="T11" s="37"/>
      <c r="U11" s="24">
        <v>109</v>
      </c>
      <c r="V11" s="37"/>
      <c r="W11" s="24">
        <f>ROUND(S11-U11,0)</f>
        <v>-82</v>
      </c>
    </row>
    <row r="12" spans="1:23" ht="14.1" customHeight="1" x14ac:dyDescent="0.2">
      <c r="A12" s="49" t="s">
        <v>139</v>
      </c>
      <c r="B12" s="21"/>
      <c r="D12" s="25"/>
      <c r="E12" s="26">
        <v>51846</v>
      </c>
      <c r="F12" s="37"/>
      <c r="G12" s="26">
        <v>32727</v>
      </c>
      <c r="H12" s="37"/>
      <c r="I12" s="26">
        <v>40146</v>
      </c>
      <c r="J12" s="37"/>
      <c r="K12" s="26">
        <v>40423</v>
      </c>
      <c r="L12" s="37"/>
      <c r="M12" s="26">
        <v>41108</v>
      </c>
      <c r="N12" s="37"/>
      <c r="O12" s="26">
        <f>ROUND(E12-M12,0)</f>
        <v>10738</v>
      </c>
      <c r="P12" s="139"/>
      <c r="Q12" s="41"/>
      <c r="R12" s="140"/>
      <c r="S12" s="146">
        <v>124719</v>
      </c>
      <c r="T12" s="37"/>
      <c r="U12" s="26">
        <v>108576</v>
      </c>
      <c r="V12" s="37"/>
      <c r="W12" s="26">
        <f>ROUND(S12-U12,0)</f>
        <v>16143</v>
      </c>
    </row>
    <row r="13" spans="1:23" ht="14.1" customHeight="1" x14ac:dyDescent="0.2">
      <c r="A13" s="49" t="s">
        <v>140</v>
      </c>
      <c r="B13" s="21"/>
      <c r="D13" s="25"/>
      <c r="E13" s="26">
        <v>-22524</v>
      </c>
      <c r="F13" s="37"/>
      <c r="G13" s="26">
        <v>-23281</v>
      </c>
      <c r="H13" s="37"/>
      <c r="I13" s="26">
        <v>-8934</v>
      </c>
      <c r="J13" s="37"/>
      <c r="K13" s="26">
        <v>-12799</v>
      </c>
      <c r="L13" s="37"/>
      <c r="M13" s="26">
        <v>6994</v>
      </c>
      <c r="N13" s="37"/>
      <c r="O13" s="26">
        <f>ROUND(E13-M13,0)</f>
        <v>-29518</v>
      </c>
      <c r="P13" s="139"/>
      <c r="Q13" s="41"/>
      <c r="R13" s="140"/>
      <c r="S13" s="146">
        <v>-54739</v>
      </c>
      <c r="T13" s="37"/>
      <c r="U13" s="26">
        <v>7856</v>
      </c>
      <c r="V13" s="37"/>
      <c r="W13" s="26">
        <f>ROUND(S13-U13,0)</f>
        <v>-62595</v>
      </c>
    </row>
    <row r="14" spans="1:23" ht="14.1" customHeight="1" x14ac:dyDescent="0.2">
      <c r="A14" s="49" t="s">
        <v>144</v>
      </c>
      <c r="B14" s="21"/>
      <c r="D14" s="25"/>
      <c r="E14" s="51">
        <v>8509</v>
      </c>
      <c r="F14" s="37"/>
      <c r="G14" s="51">
        <v>6344</v>
      </c>
      <c r="H14" s="37"/>
      <c r="I14" s="51">
        <v>8033</v>
      </c>
      <c r="J14" s="37"/>
      <c r="K14" s="51">
        <v>1860</v>
      </c>
      <c r="L14" s="37"/>
      <c r="M14" s="51">
        <v>1502</v>
      </c>
      <c r="N14" s="37"/>
      <c r="O14" s="51">
        <f>ROUND(E14-M14,0)</f>
        <v>7007</v>
      </c>
      <c r="P14" s="37"/>
      <c r="Q14" s="41"/>
      <c r="R14" s="25"/>
      <c r="S14" s="51">
        <v>22886</v>
      </c>
      <c r="T14" s="37"/>
      <c r="U14" s="51">
        <v>9126</v>
      </c>
      <c r="V14" s="37"/>
      <c r="W14" s="51">
        <f>ROUND(S14-U14,0)</f>
        <v>13760</v>
      </c>
    </row>
    <row r="15" spans="1:23" ht="14.1" customHeight="1" x14ac:dyDescent="0.2">
      <c r="A15" s="50" t="s">
        <v>145</v>
      </c>
      <c r="D15" s="25"/>
      <c r="E15" s="53">
        <v>37838</v>
      </c>
      <c r="F15" s="37"/>
      <c r="G15" s="53">
        <f>ROUND(SUM(G11:G14),0)</f>
        <v>15800</v>
      </c>
      <c r="H15" s="37"/>
      <c r="I15" s="53">
        <f>ROUND(SUM(I11:I14),0)</f>
        <v>39255</v>
      </c>
      <c r="J15" s="37"/>
      <c r="K15" s="53">
        <f>ROUND(SUM(K11:K14),0)</f>
        <v>29488</v>
      </c>
      <c r="L15" s="37"/>
      <c r="M15" s="53">
        <f>ROUND(SUM(M11:M14),0)</f>
        <v>49627</v>
      </c>
      <c r="N15" s="37"/>
      <c r="O15" s="53">
        <f>ROUND(SUM(O11:O14),0)</f>
        <v>-11789</v>
      </c>
      <c r="P15" s="37"/>
      <c r="Q15" s="41"/>
      <c r="R15" s="25"/>
      <c r="S15" s="53">
        <v>92893</v>
      </c>
      <c r="T15" s="37"/>
      <c r="U15" s="53">
        <f>ROUND(SUM(U11:U14),0)</f>
        <v>125667</v>
      </c>
      <c r="V15" s="37"/>
      <c r="W15" s="53">
        <f>ROUND(SUM(W11:W14),0)</f>
        <v>-32774</v>
      </c>
    </row>
    <row r="16" spans="1:23" ht="14.1" customHeight="1" x14ac:dyDescent="0.2">
      <c r="A16" s="3"/>
      <c r="B16" s="3"/>
      <c r="C16" s="3"/>
      <c r="D16" s="25"/>
      <c r="E16" s="37"/>
      <c r="F16" s="37"/>
      <c r="G16" s="37"/>
      <c r="H16" s="37"/>
      <c r="I16" s="37"/>
      <c r="J16" s="37"/>
      <c r="K16" s="37"/>
      <c r="L16" s="37"/>
      <c r="M16" s="37"/>
      <c r="N16" s="37"/>
      <c r="O16" s="37"/>
      <c r="P16" s="37"/>
      <c r="Q16" s="41"/>
      <c r="R16" s="25"/>
      <c r="S16" s="37"/>
      <c r="T16" s="37"/>
      <c r="U16" s="37"/>
      <c r="V16" s="37"/>
      <c r="W16" s="37"/>
    </row>
    <row r="17" spans="1:23" ht="14.1" customHeight="1" x14ac:dyDescent="0.2">
      <c r="A17" s="48" t="s">
        <v>146</v>
      </c>
      <c r="B17" s="3"/>
      <c r="C17" s="3"/>
      <c r="D17" s="25"/>
      <c r="E17" s="37"/>
      <c r="F17" s="37"/>
      <c r="G17" s="37"/>
      <c r="H17" s="37"/>
      <c r="I17" s="37"/>
      <c r="J17" s="37"/>
      <c r="K17" s="37"/>
      <c r="L17" s="37"/>
      <c r="M17" s="37"/>
      <c r="N17" s="37"/>
      <c r="O17" s="37"/>
      <c r="P17" s="37"/>
      <c r="Q17" s="44"/>
      <c r="R17" s="25"/>
      <c r="S17" s="37"/>
      <c r="T17" s="37"/>
      <c r="U17" s="37"/>
      <c r="V17" s="37"/>
      <c r="W17" s="37"/>
    </row>
    <row r="18" spans="1:23" ht="14.1" customHeight="1" x14ac:dyDescent="0.2">
      <c r="A18" s="49" t="s">
        <v>147</v>
      </c>
      <c r="B18" s="21"/>
      <c r="D18" s="25"/>
      <c r="E18" s="26">
        <v>24</v>
      </c>
      <c r="F18" s="37"/>
      <c r="G18" s="26">
        <v>108</v>
      </c>
      <c r="H18" s="37"/>
      <c r="I18" s="26">
        <v>320</v>
      </c>
      <c r="J18" s="37"/>
      <c r="K18" s="26">
        <v>-9</v>
      </c>
      <c r="L18" s="37"/>
      <c r="M18" s="26">
        <v>-15</v>
      </c>
      <c r="N18" s="37"/>
      <c r="O18" s="26">
        <f t="shared" ref="O18:O23" si="0">ROUND(E18-M18,0)</f>
        <v>39</v>
      </c>
      <c r="P18" s="37"/>
      <c r="Q18" s="44"/>
      <c r="R18" s="25"/>
      <c r="S18" s="26">
        <v>452</v>
      </c>
      <c r="T18" s="37"/>
      <c r="U18" s="26">
        <v>-1</v>
      </c>
      <c r="V18" s="37"/>
      <c r="W18" s="26">
        <f t="shared" ref="W18:W23" si="1">ROUND(S18-U18,0)</f>
        <v>453</v>
      </c>
    </row>
    <row r="19" spans="1:23" ht="14.1" customHeight="1" x14ac:dyDescent="0.2">
      <c r="A19" s="49" t="s">
        <v>148</v>
      </c>
      <c r="B19" s="21"/>
      <c r="D19" s="25"/>
      <c r="E19" s="26">
        <v>3015</v>
      </c>
      <c r="F19" s="37"/>
      <c r="G19" s="26">
        <v>2717</v>
      </c>
      <c r="H19" s="37"/>
      <c r="I19" s="26">
        <v>2210</v>
      </c>
      <c r="J19" s="37"/>
      <c r="K19" s="26">
        <v>1936</v>
      </c>
      <c r="L19" s="37"/>
      <c r="M19" s="26">
        <v>1799</v>
      </c>
      <c r="N19" s="37"/>
      <c r="O19" s="26">
        <f t="shared" si="0"/>
        <v>1216</v>
      </c>
      <c r="P19" s="37"/>
      <c r="Q19" s="44"/>
      <c r="R19" s="25"/>
      <c r="S19" s="26">
        <v>7942</v>
      </c>
      <c r="T19" s="37"/>
      <c r="U19" s="26">
        <v>4420</v>
      </c>
      <c r="V19" s="37"/>
      <c r="W19" s="26">
        <f t="shared" si="1"/>
        <v>3522</v>
      </c>
    </row>
    <row r="20" spans="1:23" ht="14.1" customHeight="1" x14ac:dyDescent="0.2">
      <c r="A20" s="49" t="s">
        <v>264</v>
      </c>
      <c r="B20" s="21"/>
      <c r="D20" s="25"/>
      <c r="E20" s="26">
        <v>-30531</v>
      </c>
      <c r="F20" s="37"/>
      <c r="G20" s="26">
        <v>-30496</v>
      </c>
      <c r="H20" s="37"/>
      <c r="I20" s="26">
        <v>-30512</v>
      </c>
      <c r="J20" s="37"/>
      <c r="K20" s="26">
        <v>-27947</v>
      </c>
      <c r="L20" s="37"/>
      <c r="M20" s="26">
        <v>-26848</v>
      </c>
      <c r="N20" s="37"/>
      <c r="O20" s="26">
        <f t="shared" si="0"/>
        <v>-3683</v>
      </c>
      <c r="P20" s="37"/>
      <c r="Q20" s="44"/>
      <c r="R20" s="25"/>
      <c r="S20" s="26">
        <v>-91539</v>
      </c>
      <c r="T20" s="37"/>
      <c r="U20" s="26">
        <v>-80694</v>
      </c>
      <c r="V20" s="37"/>
      <c r="W20" s="26">
        <f t="shared" si="1"/>
        <v>-10845</v>
      </c>
    </row>
    <row r="21" spans="1:23" ht="14.1" customHeight="1" x14ac:dyDescent="0.2">
      <c r="A21" s="49" t="s">
        <v>150</v>
      </c>
      <c r="B21" s="21"/>
      <c r="D21" s="25"/>
      <c r="E21" s="26">
        <v>64896</v>
      </c>
      <c r="F21" s="37"/>
      <c r="G21" s="26">
        <v>66270</v>
      </c>
      <c r="H21" s="37"/>
      <c r="I21" s="26">
        <v>62960</v>
      </c>
      <c r="J21" s="37"/>
      <c r="K21" s="26">
        <v>83655</v>
      </c>
      <c r="L21" s="37"/>
      <c r="M21" s="26">
        <v>45601</v>
      </c>
      <c r="N21" s="37"/>
      <c r="O21" s="26">
        <f t="shared" si="0"/>
        <v>19295</v>
      </c>
      <c r="P21" s="37"/>
      <c r="Q21" s="44"/>
      <c r="R21" s="25"/>
      <c r="S21" s="26">
        <v>194126</v>
      </c>
      <c r="T21" s="37"/>
      <c r="U21" s="26">
        <v>124114</v>
      </c>
      <c r="V21" s="37"/>
      <c r="W21" s="26">
        <f t="shared" si="1"/>
        <v>70012</v>
      </c>
    </row>
    <row r="22" spans="1:23" ht="14.1" customHeight="1" x14ac:dyDescent="0.2">
      <c r="A22" s="49" t="s">
        <v>151</v>
      </c>
      <c r="B22" s="21"/>
      <c r="D22" s="25"/>
      <c r="E22" s="26">
        <v>33290</v>
      </c>
      <c r="F22" s="37"/>
      <c r="G22" s="26">
        <v>37025</v>
      </c>
      <c r="H22" s="37"/>
      <c r="I22" s="26">
        <v>37454</v>
      </c>
      <c r="J22" s="37"/>
      <c r="K22" s="26">
        <v>37435</v>
      </c>
      <c r="L22" s="37"/>
      <c r="M22" s="26">
        <v>36836</v>
      </c>
      <c r="N22" s="37"/>
      <c r="O22" s="26">
        <f t="shared" si="0"/>
        <v>-3546</v>
      </c>
      <c r="P22" s="37"/>
      <c r="Q22" s="44"/>
      <c r="R22" s="25"/>
      <c r="S22" s="26">
        <v>107769</v>
      </c>
      <c r="T22" s="37"/>
      <c r="U22" s="26">
        <v>108590</v>
      </c>
      <c r="V22" s="37"/>
      <c r="W22" s="26">
        <f t="shared" si="1"/>
        <v>-821</v>
      </c>
    </row>
    <row r="23" spans="1:23" ht="14.1" customHeight="1" x14ac:dyDescent="0.2">
      <c r="A23" s="49" t="s">
        <v>152</v>
      </c>
      <c r="B23" s="21"/>
      <c r="D23" s="25"/>
      <c r="E23" s="51">
        <v>7467</v>
      </c>
      <c r="F23" s="37"/>
      <c r="G23" s="51">
        <v>7440</v>
      </c>
      <c r="H23" s="37"/>
      <c r="I23" s="51">
        <v>7602</v>
      </c>
      <c r="J23" s="37"/>
      <c r="K23" s="51">
        <v>7401</v>
      </c>
      <c r="L23" s="37"/>
      <c r="M23" s="51">
        <v>7692</v>
      </c>
      <c r="N23" s="37"/>
      <c r="O23" s="51">
        <f t="shared" si="0"/>
        <v>-225</v>
      </c>
      <c r="P23" s="37"/>
      <c r="Q23" s="44"/>
      <c r="R23" s="25"/>
      <c r="S23" s="51">
        <v>22509</v>
      </c>
      <c r="T23" s="37"/>
      <c r="U23" s="51">
        <v>21235</v>
      </c>
      <c r="V23" s="37"/>
      <c r="W23" s="51">
        <f t="shared" si="1"/>
        <v>1274</v>
      </c>
    </row>
    <row r="24" spans="1:23" ht="14.1" customHeight="1" x14ac:dyDescent="0.2">
      <c r="A24" s="50" t="s">
        <v>153</v>
      </c>
      <c r="D24" s="25"/>
      <c r="E24" s="53">
        <v>78161</v>
      </c>
      <c r="F24" s="37"/>
      <c r="G24" s="53">
        <f>ROUND(SUM(G18:G23),0)</f>
        <v>83064</v>
      </c>
      <c r="H24" s="37"/>
      <c r="I24" s="53">
        <f>ROUND(SUM(I18:I23),0)</f>
        <v>80034</v>
      </c>
      <c r="J24" s="37"/>
      <c r="K24" s="53">
        <f>ROUND(SUM(K18:K23),0)</f>
        <v>102471</v>
      </c>
      <c r="L24" s="37"/>
      <c r="M24" s="53">
        <f>ROUND(SUM(M18:M23),0)</f>
        <v>65065</v>
      </c>
      <c r="N24" s="37"/>
      <c r="O24" s="53">
        <f>ROUND(SUM(O18:O23),0)</f>
        <v>13096</v>
      </c>
      <c r="P24" s="37"/>
      <c r="Q24" s="44"/>
      <c r="R24" s="25"/>
      <c r="S24" s="53">
        <v>241259</v>
      </c>
      <c r="T24" s="37"/>
      <c r="U24" s="53">
        <f>ROUND(SUM(U18:U23),0)</f>
        <v>177664</v>
      </c>
      <c r="V24" s="37"/>
      <c r="W24" s="53">
        <f>ROUND(SUM(W18:W23),0)</f>
        <v>63595</v>
      </c>
    </row>
    <row r="25" spans="1:23" ht="14.1" customHeight="1" x14ac:dyDescent="0.2">
      <c r="A25" s="28"/>
      <c r="D25" s="25"/>
      <c r="E25" s="37"/>
      <c r="F25" s="37"/>
      <c r="G25" s="37"/>
      <c r="H25" s="37"/>
      <c r="I25" s="37"/>
      <c r="J25" s="37"/>
      <c r="K25" s="37"/>
      <c r="L25" s="37"/>
      <c r="M25" s="37"/>
      <c r="N25" s="37"/>
      <c r="O25" s="37"/>
      <c r="P25" s="37"/>
      <c r="Q25" s="44"/>
      <c r="R25" s="25"/>
      <c r="S25" s="37"/>
      <c r="T25" s="37"/>
      <c r="U25" s="37"/>
      <c r="V25" s="37"/>
      <c r="W25" s="37"/>
    </row>
    <row r="26" spans="1:23" ht="15" customHeight="1" x14ac:dyDescent="0.2">
      <c r="A26" s="50" t="s">
        <v>265</v>
      </c>
      <c r="D26" s="25"/>
      <c r="E26" s="70">
        <v>-40323</v>
      </c>
      <c r="F26" s="37"/>
      <c r="G26" s="70">
        <f>ROUND(G15-G24,0)</f>
        <v>-67264</v>
      </c>
      <c r="H26" s="37"/>
      <c r="I26" s="70">
        <f>ROUND(I15-I24,0)</f>
        <v>-40779</v>
      </c>
      <c r="J26" s="37"/>
      <c r="K26" s="70">
        <f>ROUND(K15-K24,0)</f>
        <v>-72983</v>
      </c>
      <c r="L26" s="37"/>
      <c r="M26" s="70">
        <f>ROUND(M15-M24,0)</f>
        <v>-15438</v>
      </c>
      <c r="N26" s="37"/>
      <c r="O26" s="70">
        <f>ROUND(O15-O24,0)</f>
        <v>-24885</v>
      </c>
      <c r="P26" s="37"/>
      <c r="Q26" s="44"/>
      <c r="R26" s="25"/>
      <c r="S26" s="70">
        <v>-148366</v>
      </c>
      <c r="T26" s="37"/>
      <c r="U26" s="70">
        <f>ROUND(U15-U24,0)</f>
        <v>-51997</v>
      </c>
      <c r="V26" s="37"/>
      <c r="W26" s="70">
        <f>ROUND(S26-U26,0)</f>
        <v>-96369</v>
      </c>
    </row>
    <row r="27" spans="1:23" ht="14.1" customHeight="1" x14ac:dyDescent="0.2">
      <c r="A27" s="3"/>
      <c r="B27" s="3"/>
      <c r="C27" s="3"/>
      <c r="D27" s="25"/>
      <c r="E27" s="75"/>
      <c r="F27" s="37"/>
      <c r="G27" s="75"/>
      <c r="H27" s="37"/>
      <c r="I27" s="75"/>
      <c r="J27" s="37"/>
      <c r="K27" s="75"/>
      <c r="L27" s="37"/>
      <c r="M27" s="75"/>
      <c r="N27" s="37"/>
      <c r="O27" s="75"/>
      <c r="P27" s="37"/>
      <c r="Q27" s="44"/>
      <c r="R27" s="25"/>
      <c r="S27" s="75"/>
      <c r="T27" s="37"/>
      <c r="U27" s="75"/>
      <c r="V27" s="37"/>
      <c r="W27" s="75"/>
    </row>
    <row r="28" spans="1:23" ht="14.1" customHeight="1" x14ac:dyDescent="0.2">
      <c r="A28" s="48" t="s">
        <v>218</v>
      </c>
      <c r="B28" s="3"/>
      <c r="C28" s="3"/>
      <c r="D28" s="25"/>
      <c r="E28" s="37"/>
      <c r="F28" s="37"/>
      <c r="G28" s="37"/>
      <c r="H28" s="37"/>
      <c r="I28" s="37"/>
      <c r="J28" s="37"/>
      <c r="K28" s="37"/>
      <c r="L28" s="37"/>
      <c r="M28" s="37"/>
      <c r="N28" s="37"/>
      <c r="O28" s="37"/>
      <c r="P28" s="37"/>
      <c r="Q28" s="44"/>
      <c r="R28" s="25"/>
      <c r="S28" s="37"/>
      <c r="T28" s="37"/>
      <c r="U28" s="37"/>
      <c r="V28" s="37"/>
      <c r="W28" s="37"/>
    </row>
    <row r="29" spans="1:23" ht="14.1" customHeight="1" x14ac:dyDescent="0.2">
      <c r="A29" s="49" t="s">
        <v>219</v>
      </c>
      <c r="C29" s="3"/>
      <c r="D29" s="25"/>
      <c r="E29" s="24">
        <v>-636</v>
      </c>
      <c r="F29" s="37"/>
      <c r="G29" s="24">
        <v>762</v>
      </c>
      <c r="H29" s="37"/>
      <c r="I29" s="24">
        <v>156</v>
      </c>
      <c r="J29" s="37"/>
      <c r="K29" s="24">
        <v>766</v>
      </c>
      <c r="L29" s="37"/>
      <c r="M29" s="24">
        <v>379</v>
      </c>
      <c r="N29" s="37"/>
      <c r="O29" s="24">
        <f>ROUND(E29-M29,0)</f>
        <v>-1015</v>
      </c>
      <c r="P29" s="37"/>
      <c r="Q29" s="44"/>
      <c r="R29" s="25"/>
      <c r="S29" s="24">
        <v>282</v>
      </c>
      <c r="T29" s="37"/>
      <c r="U29" s="24">
        <v>93</v>
      </c>
      <c r="V29" s="37"/>
      <c r="W29" s="24">
        <f>ROUND(S29-U29,0)</f>
        <v>189</v>
      </c>
    </row>
    <row r="30" spans="1:23" ht="14.1" customHeight="1" x14ac:dyDescent="0.2">
      <c r="A30" s="3"/>
      <c r="B30" s="3"/>
      <c r="C30" s="3"/>
      <c r="E30" s="3"/>
      <c r="F30" s="3"/>
      <c r="G30" s="3"/>
      <c r="H30" s="3"/>
      <c r="I30" s="3"/>
      <c r="J30" s="3"/>
      <c r="K30" s="3"/>
      <c r="L30" s="3"/>
      <c r="M30" s="3"/>
      <c r="N30" s="3"/>
      <c r="O30" s="3"/>
      <c r="P30" s="3"/>
      <c r="Q30" s="3"/>
      <c r="S30" s="3"/>
      <c r="T30" s="3"/>
      <c r="U30" s="3"/>
      <c r="V30" s="3"/>
      <c r="W30" s="3"/>
    </row>
    <row r="31" spans="1:23" ht="14.1" customHeight="1" x14ac:dyDescent="0.2">
      <c r="A31" s="163" t="s">
        <v>220</v>
      </c>
      <c r="B31" s="164"/>
      <c r="C31" s="164"/>
      <c r="D31" s="164"/>
      <c r="E31" s="164"/>
      <c r="F31" s="164"/>
      <c r="G31" s="164"/>
      <c r="H31" s="164"/>
      <c r="I31" s="164"/>
      <c r="J31" s="164"/>
      <c r="K31" s="164"/>
      <c r="L31" s="164"/>
      <c r="M31" s="164"/>
      <c r="N31" s="164"/>
      <c r="O31" s="164"/>
      <c r="P31" s="47"/>
      <c r="Q31" s="47"/>
      <c r="R31" s="47"/>
      <c r="S31" s="47"/>
      <c r="T31" s="47"/>
      <c r="U31" s="47"/>
      <c r="V31" s="47"/>
      <c r="W31" s="47"/>
    </row>
    <row r="32" spans="1:23" ht="14.1" customHeight="1" x14ac:dyDescent="0.2">
      <c r="A32" s="165" t="s">
        <v>255</v>
      </c>
      <c r="B32" s="166"/>
      <c r="C32" s="166"/>
      <c r="D32" s="166"/>
      <c r="E32" s="166"/>
      <c r="F32" s="166"/>
      <c r="G32" s="166"/>
      <c r="H32" s="166"/>
      <c r="I32" s="166"/>
      <c r="J32" s="166"/>
      <c r="K32" s="166"/>
      <c r="L32" s="166"/>
      <c r="M32" s="166"/>
      <c r="N32" s="166"/>
      <c r="O32" s="166"/>
      <c r="P32" s="39"/>
      <c r="Q32" s="39"/>
      <c r="R32" s="39"/>
      <c r="S32" s="39"/>
      <c r="T32" s="39"/>
      <c r="U32" s="39"/>
      <c r="V32" s="39"/>
      <c r="W32" s="39"/>
    </row>
    <row r="33" spans="1:23" ht="14.1" customHeight="1" x14ac:dyDescent="0.2">
      <c r="A33" s="74"/>
      <c r="B33" s="74"/>
      <c r="C33" s="74"/>
      <c r="D33" s="77"/>
      <c r="E33" s="74"/>
      <c r="F33" s="74"/>
      <c r="G33" s="74"/>
      <c r="H33" s="74"/>
      <c r="I33" s="74"/>
      <c r="J33" s="74"/>
      <c r="K33" s="74"/>
      <c r="L33" s="74"/>
      <c r="M33" s="74"/>
      <c r="N33" s="74"/>
      <c r="O33" s="74"/>
      <c r="P33" s="74"/>
      <c r="R33" s="77"/>
      <c r="S33" s="74"/>
      <c r="T33" s="74"/>
      <c r="U33" s="74"/>
      <c r="V33" s="74"/>
      <c r="W33" s="74"/>
    </row>
    <row r="34" spans="1:23" ht="14.1" customHeight="1" x14ac:dyDescent="0.2">
      <c r="A34" s="168"/>
      <c r="B34" s="168"/>
      <c r="C34" s="168"/>
      <c r="D34" s="168"/>
      <c r="E34" s="168"/>
      <c r="F34" s="168"/>
      <c r="G34" s="168"/>
      <c r="H34" s="168"/>
      <c r="I34" s="168"/>
      <c r="J34" s="168"/>
      <c r="K34" s="168"/>
      <c r="L34" s="168"/>
      <c r="M34" s="168"/>
      <c r="N34" s="168"/>
      <c r="O34" s="168"/>
      <c r="P34" s="168"/>
      <c r="Q34" s="168"/>
      <c r="R34" s="168"/>
      <c r="S34" s="168"/>
      <c r="T34" s="168"/>
      <c r="U34" s="168"/>
      <c r="V34" s="168"/>
      <c r="W34" s="168"/>
    </row>
    <row r="35" spans="1:23" ht="14.1" customHeight="1" x14ac:dyDescent="0.2">
      <c r="A35" s="168"/>
      <c r="B35" s="168"/>
      <c r="C35" s="168"/>
      <c r="D35" s="77"/>
      <c r="E35" s="162" t="s">
        <v>99</v>
      </c>
      <c r="F35" s="162"/>
      <c r="G35" s="162"/>
      <c r="H35" s="162"/>
      <c r="I35" s="162"/>
      <c r="J35" s="162"/>
      <c r="K35" s="162"/>
      <c r="L35" s="162"/>
      <c r="M35" s="162"/>
      <c r="O35" s="1" t="s">
        <v>100</v>
      </c>
      <c r="Q35" s="41"/>
      <c r="R35" s="23"/>
      <c r="S35" s="162" t="s">
        <v>101</v>
      </c>
      <c r="T35" s="162"/>
      <c r="U35" s="162"/>
      <c r="V35" s="162"/>
      <c r="W35" s="162"/>
    </row>
    <row r="36" spans="1:23" ht="22.5" customHeight="1" x14ac:dyDescent="0.3">
      <c r="A36" s="169" t="s">
        <v>222</v>
      </c>
      <c r="B36" s="170"/>
      <c r="C36" s="170"/>
      <c r="D36" s="77"/>
      <c r="E36" s="18" t="s">
        <v>102</v>
      </c>
      <c r="F36" s="18"/>
      <c r="G36" s="18" t="s">
        <v>103</v>
      </c>
      <c r="H36" s="18"/>
      <c r="I36" s="18" t="s">
        <v>104</v>
      </c>
      <c r="J36" s="18"/>
      <c r="K36" s="18" t="s">
        <v>105</v>
      </c>
      <c r="L36" s="18"/>
      <c r="M36" s="18" t="s">
        <v>102</v>
      </c>
      <c r="N36" s="1"/>
      <c r="O36" s="1" t="s">
        <v>106</v>
      </c>
      <c r="P36" s="1"/>
      <c r="Q36" s="43"/>
      <c r="R36" s="42"/>
      <c r="S36" s="18" t="s">
        <v>102</v>
      </c>
      <c r="T36" s="18"/>
      <c r="U36" s="18" t="s">
        <v>102</v>
      </c>
      <c r="V36" s="18"/>
      <c r="W36" s="18"/>
    </row>
    <row r="37" spans="1:23" ht="14.1" customHeight="1" x14ac:dyDescent="0.2">
      <c r="A37" s="168"/>
      <c r="B37" s="168"/>
      <c r="C37" s="168"/>
      <c r="D37" s="40"/>
      <c r="E37" s="22">
        <v>2018</v>
      </c>
      <c r="F37" s="1"/>
      <c r="G37" s="22">
        <v>2018</v>
      </c>
      <c r="H37" s="1"/>
      <c r="I37" s="22">
        <v>2018</v>
      </c>
      <c r="J37" s="1"/>
      <c r="K37" s="22">
        <v>2017</v>
      </c>
      <c r="L37" s="1"/>
      <c r="M37" s="22">
        <v>2017</v>
      </c>
      <c r="N37" s="1"/>
      <c r="O37" s="10" t="s">
        <v>107</v>
      </c>
      <c r="P37" s="1"/>
      <c r="Q37" s="43"/>
      <c r="R37" s="42"/>
      <c r="S37" s="22">
        <v>2018</v>
      </c>
      <c r="T37" s="1"/>
      <c r="U37" s="22">
        <v>2017</v>
      </c>
      <c r="V37" s="1"/>
      <c r="W37" s="10" t="s">
        <v>108</v>
      </c>
    </row>
    <row r="38" spans="1:23" ht="14.1" customHeight="1" x14ac:dyDescent="0.2">
      <c r="A38" s="48" t="s">
        <v>138</v>
      </c>
      <c r="B38" s="3"/>
      <c r="C38" s="3"/>
      <c r="D38" s="23"/>
      <c r="E38" s="78"/>
      <c r="F38" s="3"/>
      <c r="G38" s="78"/>
      <c r="H38" s="3"/>
      <c r="I38" s="78"/>
      <c r="J38" s="3"/>
      <c r="K38" s="78"/>
      <c r="L38" s="3"/>
      <c r="M38" s="78"/>
      <c r="N38" s="3"/>
      <c r="O38" s="78"/>
      <c r="P38" s="3"/>
      <c r="Q38" s="41"/>
      <c r="R38" s="23"/>
      <c r="S38" s="78"/>
      <c r="T38" s="3"/>
      <c r="U38" s="78"/>
      <c r="V38" s="3"/>
      <c r="W38" s="78"/>
    </row>
    <row r="39" spans="1:23" ht="14.1" customHeight="1" x14ac:dyDescent="0.2">
      <c r="A39" s="49" t="s">
        <v>109</v>
      </c>
      <c r="B39" s="21"/>
      <c r="D39" s="25"/>
      <c r="E39" s="24">
        <v>7</v>
      </c>
      <c r="F39" s="37"/>
      <c r="G39" s="24">
        <v>10</v>
      </c>
      <c r="H39" s="37"/>
      <c r="I39" s="24">
        <v>10</v>
      </c>
      <c r="J39" s="37"/>
      <c r="K39" s="24">
        <v>4</v>
      </c>
      <c r="L39" s="37"/>
      <c r="M39" s="24">
        <v>23</v>
      </c>
      <c r="N39" s="37"/>
      <c r="O39" s="24">
        <f>ROUND(E39-M39,0)</f>
        <v>-16</v>
      </c>
      <c r="P39" s="37"/>
      <c r="Q39" s="44"/>
      <c r="R39" s="25"/>
      <c r="S39" s="24">
        <v>27</v>
      </c>
      <c r="T39" s="37"/>
      <c r="U39" s="24">
        <v>109</v>
      </c>
      <c r="V39" s="37"/>
      <c r="W39" s="24">
        <f>ROUND(S39-U39,0)</f>
        <v>-82</v>
      </c>
    </row>
    <row r="40" spans="1:23" ht="14.1" customHeight="1" x14ac:dyDescent="0.2">
      <c r="A40" s="49" t="s">
        <v>139</v>
      </c>
      <c r="B40" s="21"/>
      <c r="D40" s="25"/>
      <c r="E40" s="26">
        <v>51846</v>
      </c>
      <c r="F40" s="37"/>
      <c r="G40" s="26">
        <v>32727</v>
      </c>
      <c r="H40" s="37"/>
      <c r="I40" s="26">
        <v>40146</v>
      </c>
      <c r="J40" s="37"/>
      <c r="K40" s="26">
        <v>40423</v>
      </c>
      <c r="L40" s="37"/>
      <c r="M40" s="26">
        <v>41108</v>
      </c>
      <c r="N40" s="37"/>
      <c r="O40" s="26">
        <f>ROUND(E40-M40,0)</f>
        <v>10738</v>
      </c>
      <c r="P40" s="37"/>
      <c r="Q40" s="44"/>
      <c r="R40" s="25"/>
      <c r="S40" s="26">
        <v>124719</v>
      </c>
      <c r="T40" s="37"/>
      <c r="U40" s="26">
        <v>108576</v>
      </c>
      <c r="V40" s="37"/>
      <c r="W40" s="26">
        <f>ROUND(S40-U40,0)</f>
        <v>16143</v>
      </c>
    </row>
    <row r="41" spans="1:23" ht="14.1" customHeight="1" x14ac:dyDescent="0.2">
      <c r="A41" s="49" t="s">
        <v>224</v>
      </c>
      <c r="B41" s="21"/>
      <c r="D41" s="25"/>
      <c r="E41" s="26">
        <v>434</v>
      </c>
      <c r="F41" s="37"/>
      <c r="G41" s="26">
        <v>632</v>
      </c>
      <c r="H41" s="37"/>
      <c r="I41" s="26">
        <v>908</v>
      </c>
      <c r="J41" s="37"/>
      <c r="K41" s="26">
        <v>547</v>
      </c>
      <c r="L41" s="37"/>
      <c r="M41" s="26">
        <v>755</v>
      </c>
      <c r="N41" s="37"/>
      <c r="O41" s="26">
        <f>ROUND(E41-M41,0)</f>
        <v>-321</v>
      </c>
      <c r="P41" s="37"/>
      <c r="Q41" s="44"/>
      <c r="R41" s="25"/>
      <c r="S41" s="26">
        <v>1974</v>
      </c>
      <c r="T41" s="37"/>
      <c r="U41" s="26">
        <v>2127</v>
      </c>
      <c r="V41" s="37"/>
      <c r="W41" s="26">
        <f>ROUND(S41-U41,0)</f>
        <v>-153</v>
      </c>
    </row>
    <row r="42" spans="1:23" ht="14.1" customHeight="1" x14ac:dyDescent="0.2">
      <c r="A42" s="49" t="s">
        <v>144</v>
      </c>
      <c r="B42" s="21"/>
      <c r="D42" s="25"/>
      <c r="E42" s="51">
        <v>7817</v>
      </c>
      <c r="F42" s="37"/>
      <c r="G42" s="51">
        <v>6834</v>
      </c>
      <c r="H42" s="37"/>
      <c r="I42" s="51">
        <v>8033</v>
      </c>
      <c r="J42" s="37"/>
      <c r="K42" s="51">
        <v>1860</v>
      </c>
      <c r="L42" s="37"/>
      <c r="M42" s="51">
        <v>1493</v>
      </c>
      <c r="N42" s="37"/>
      <c r="O42" s="51">
        <f>ROUND(E42-M42,0)</f>
        <v>6324</v>
      </c>
      <c r="P42" s="37"/>
      <c r="Q42" s="44"/>
      <c r="R42" s="25"/>
      <c r="S42" s="51">
        <v>22684</v>
      </c>
      <c r="T42" s="37"/>
      <c r="U42" s="51">
        <v>9065</v>
      </c>
      <c r="V42" s="37"/>
      <c r="W42" s="51">
        <f>ROUND(S42-U42,0)</f>
        <v>13619</v>
      </c>
    </row>
    <row r="43" spans="1:23" ht="14.1" customHeight="1" x14ac:dyDescent="0.2">
      <c r="A43" s="50" t="s">
        <v>145</v>
      </c>
      <c r="D43" s="25"/>
      <c r="E43" s="53">
        <v>60104</v>
      </c>
      <c r="F43" s="37"/>
      <c r="G43" s="53">
        <f>ROUND(SUM(G39:G42),0)</f>
        <v>40203</v>
      </c>
      <c r="H43" s="37"/>
      <c r="I43" s="53">
        <f>ROUND(SUM(I39:I42),0)</f>
        <v>49097</v>
      </c>
      <c r="J43" s="37"/>
      <c r="K43" s="53">
        <f>ROUND(SUM(K39:K42),0)</f>
        <v>42834</v>
      </c>
      <c r="L43" s="37"/>
      <c r="M43" s="53">
        <f>ROUND(SUM(M39:M42),0)</f>
        <v>43379</v>
      </c>
      <c r="N43" s="37"/>
      <c r="O43" s="53">
        <f>ROUND(SUM(O39:O42),0)</f>
        <v>16725</v>
      </c>
      <c r="P43" s="37"/>
      <c r="Q43" s="44"/>
      <c r="R43" s="25"/>
      <c r="S43" s="53">
        <v>149404</v>
      </c>
      <c r="T43" s="37"/>
      <c r="U43" s="53">
        <f>ROUND(SUM(U39:U42),0)</f>
        <v>119877</v>
      </c>
      <c r="V43" s="37"/>
      <c r="W43" s="53">
        <f>ROUND(SUM(W39:W42),0)</f>
        <v>29527</v>
      </c>
    </row>
    <row r="44" spans="1:23" ht="14.1" customHeight="1" x14ac:dyDescent="0.2">
      <c r="A44" s="3"/>
      <c r="B44" s="3"/>
      <c r="C44" s="3"/>
      <c r="D44" s="25"/>
      <c r="E44" s="37"/>
      <c r="F44" s="37"/>
      <c r="G44" s="37"/>
      <c r="H44" s="37"/>
      <c r="I44" s="37"/>
      <c r="J44" s="37"/>
      <c r="K44" s="37"/>
      <c r="L44" s="37"/>
      <c r="M44" s="37"/>
      <c r="N44" s="37"/>
      <c r="O44" s="21"/>
      <c r="P44" s="37"/>
      <c r="Q44" s="44"/>
      <c r="R44" s="25"/>
      <c r="S44" s="37"/>
      <c r="T44" s="37"/>
      <c r="U44" s="37"/>
      <c r="V44" s="37"/>
      <c r="W44" s="21"/>
    </row>
    <row r="45" spans="1:23" ht="14.1" customHeight="1" x14ac:dyDescent="0.2">
      <c r="A45" s="48" t="s">
        <v>146</v>
      </c>
      <c r="B45" s="3"/>
      <c r="C45" s="3"/>
      <c r="D45" s="25"/>
      <c r="E45" s="37"/>
      <c r="F45" s="37"/>
      <c r="G45" s="37"/>
      <c r="H45" s="37"/>
      <c r="I45" s="37"/>
      <c r="J45" s="37"/>
      <c r="K45" s="37"/>
      <c r="L45" s="37"/>
      <c r="M45" s="37"/>
      <c r="N45" s="37"/>
      <c r="O45" s="21"/>
      <c r="P45" s="37"/>
      <c r="Q45" s="44"/>
      <c r="R45" s="25"/>
      <c r="S45" s="37"/>
      <c r="T45" s="37"/>
      <c r="U45" s="37"/>
      <c r="V45" s="37"/>
      <c r="W45" s="21"/>
    </row>
    <row r="46" spans="1:23" ht="14.1" customHeight="1" x14ac:dyDescent="0.2">
      <c r="A46" s="49" t="s">
        <v>147</v>
      </c>
      <c r="B46" s="21"/>
      <c r="D46" s="25"/>
      <c r="E46" s="26">
        <v>24</v>
      </c>
      <c r="F46" s="37"/>
      <c r="G46" s="26">
        <v>108</v>
      </c>
      <c r="H46" s="37"/>
      <c r="I46" s="26">
        <v>320</v>
      </c>
      <c r="J46" s="37"/>
      <c r="K46" s="26">
        <v>-9</v>
      </c>
      <c r="L46" s="37"/>
      <c r="M46" s="26">
        <v>-15</v>
      </c>
      <c r="N46" s="37"/>
      <c r="O46" s="26">
        <f t="shared" ref="O46:O51" si="2">ROUND(E46-M46,0)</f>
        <v>39</v>
      </c>
      <c r="P46" s="37"/>
      <c r="Q46" s="44"/>
      <c r="R46" s="25"/>
      <c r="S46" s="26">
        <v>452</v>
      </c>
      <c r="T46" s="37"/>
      <c r="U46" s="26">
        <v>-1</v>
      </c>
      <c r="V46" s="37"/>
      <c r="W46" s="26">
        <f t="shared" ref="W46:W51" si="3">ROUND(S46-U46,0)</f>
        <v>453</v>
      </c>
    </row>
    <row r="47" spans="1:23" ht="14.1" customHeight="1" x14ac:dyDescent="0.2">
      <c r="A47" s="49" t="s">
        <v>148</v>
      </c>
      <c r="B47" s="21"/>
      <c r="D47" s="25"/>
      <c r="E47" s="26">
        <v>3015</v>
      </c>
      <c r="F47" s="37"/>
      <c r="G47" s="26">
        <v>2717</v>
      </c>
      <c r="H47" s="37"/>
      <c r="I47" s="26">
        <v>2210</v>
      </c>
      <c r="J47" s="37"/>
      <c r="K47" s="26">
        <v>1936</v>
      </c>
      <c r="L47" s="37"/>
      <c r="M47" s="26">
        <v>1799</v>
      </c>
      <c r="N47" s="37"/>
      <c r="O47" s="26">
        <f t="shared" si="2"/>
        <v>1216</v>
      </c>
      <c r="P47" s="37"/>
      <c r="Q47" s="44"/>
      <c r="R47" s="25"/>
      <c r="S47" s="26">
        <v>7942</v>
      </c>
      <c r="T47" s="37"/>
      <c r="U47" s="26">
        <v>4420</v>
      </c>
      <c r="V47" s="37"/>
      <c r="W47" s="26">
        <f t="shared" si="3"/>
        <v>3522</v>
      </c>
    </row>
    <row r="48" spans="1:23" ht="14.1" customHeight="1" x14ac:dyDescent="0.2">
      <c r="A48" s="49" t="s">
        <v>264</v>
      </c>
      <c r="B48" s="21"/>
      <c r="D48" s="25"/>
      <c r="E48" s="26">
        <v>-30531</v>
      </c>
      <c r="F48" s="37"/>
      <c r="G48" s="26">
        <v>-30496</v>
      </c>
      <c r="H48" s="37"/>
      <c r="I48" s="26">
        <v>-30512</v>
      </c>
      <c r="J48" s="37"/>
      <c r="K48" s="26">
        <v>-27947</v>
      </c>
      <c r="L48" s="37"/>
      <c r="M48" s="26">
        <v>-26848</v>
      </c>
      <c r="N48" s="37"/>
      <c r="O48" s="26">
        <f t="shared" si="2"/>
        <v>-3683</v>
      </c>
      <c r="P48" s="37"/>
      <c r="Q48" s="44"/>
      <c r="R48" s="25"/>
      <c r="S48" s="26">
        <v>-91539</v>
      </c>
      <c r="T48" s="37"/>
      <c r="U48" s="26">
        <v>-80694</v>
      </c>
      <c r="V48" s="37"/>
      <c r="W48" s="26">
        <f t="shared" si="3"/>
        <v>-10845</v>
      </c>
    </row>
    <row r="49" spans="1:23" ht="14.1" customHeight="1" x14ac:dyDescent="0.2">
      <c r="A49" s="49" t="s">
        <v>150</v>
      </c>
      <c r="B49" s="21"/>
      <c r="D49" s="25"/>
      <c r="E49" s="26">
        <v>64896</v>
      </c>
      <c r="F49" s="37"/>
      <c r="G49" s="26">
        <v>66270</v>
      </c>
      <c r="H49" s="37"/>
      <c r="I49" s="26">
        <v>62960</v>
      </c>
      <c r="J49" s="37"/>
      <c r="K49" s="26">
        <v>83655</v>
      </c>
      <c r="L49" s="37"/>
      <c r="M49" s="26">
        <v>45601</v>
      </c>
      <c r="N49" s="37"/>
      <c r="O49" s="26">
        <f t="shared" si="2"/>
        <v>19295</v>
      </c>
      <c r="P49" s="37"/>
      <c r="Q49" s="44"/>
      <c r="R49" s="25"/>
      <c r="S49" s="26">
        <v>194126</v>
      </c>
      <c r="T49" s="37"/>
      <c r="U49" s="26">
        <v>124114</v>
      </c>
      <c r="V49" s="37"/>
      <c r="W49" s="26">
        <f t="shared" si="3"/>
        <v>70012</v>
      </c>
    </row>
    <row r="50" spans="1:23" ht="14.1" customHeight="1" x14ac:dyDescent="0.2">
      <c r="A50" s="49" t="s">
        <v>151</v>
      </c>
      <c r="B50" s="21"/>
      <c r="D50" s="25"/>
      <c r="E50" s="26">
        <v>33290</v>
      </c>
      <c r="F50" s="37"/>
      <c r="G50" s="26">
        <v>37025</v>
      </c>
      <c r="H50" s="37"/>
      <c r="I50" s="26">
        <v>37454</v>
      </c>
      <c r="J50" s="37"/>
      <c r="K50" s="26">
        <v>37435</v>
      </c>
      <c r="L50" s="37"/>
      <c r="M50" s="26">
        <v>36836</v>
      </c>
      <c r="N50" s="37"/>
      <c r="O50" s="26">
        <f t="shared" si="2"/>
        <v>-3546</v>
      </c>
      <c r="P50" s="37"/>
      <c r="Q50" s="44"/>
      <c r="R50" s="25"/>
      <c r="S50" s="26">
        <v>107769</v>
      </c>
      <c r="T50" s="37"/>
      <c r="U50" s="26">
        <v>108590</v>
      </c>
      <c r="V50" s="37"/>
      <c r="W50" s="26">
        <f t="shared" si="3"/>
        <v>-821</v>
      </c>
    </row>
    <row r="51" spans="1:23" ht="14.1" customHeight="1" x14ac:dyDescent="0.2">
      <c r="A51" s="49" t="s">
        <v>152</v>
      </c>
      <c r="B51" s="21"/>
      <c r="D51" s="25"/>
      <c r="E51" s="51">
        <v>7467</v>
      </c>
      <c r="F51" s="37"/>
      <c r="G51" s="51">
        <v>7440</v>
      </c>
      <c r="H51" s="37"/>
      <c r="I51" s="51">
        <v>7602</v>
      </c>
      <c r="J51" s="37"/>
      <c r="K51" s="51">
        <v>7401</v>
      </c>
      <c r="L51" s="37"/>
      <c r="M51" s="51">
        <v>7692</v>
      </c>
      <c r="N51" s="37"/>
      <c r="O51" s="51">
        <f t="shared" si="2"/>
        <v>-225</v>
      </c>
      <c r="P51" s="37"/>
      <c r="Q51" s="44"/>
      <c r="R51" s="25"/>
      <c r="S51" s="51">
        <v>22509</v>
      </c>
      <c r="T51" s="37"/>
      <c r="U51" s="51">
        <v>21235</v>
      </c>
      <c r="V51" s="37"/>
      <c r="W51" s="51">
        <f t="shared" si="3"/>
        <v>1274</v>
      </c>
    </row>
    <row r="52" spans="1:23" ht="14.1" customHeight="1" x14ac:dyDescent="0.2">
      <c r="A52" s="50" t="s">
        <v>153</v>
      </c>
      <c r="D52" s="25"/>
      <c r="E52" s="53">
        <v>78161</v>
      </c>
      <c r="F52" s="37"/>
      <c r="G52" s="53">
        <f>ROUND(SUM(G46:G51),0)</f>
        <v>83064</v>
      </c>
      <c r="H52" s="37"/>
      <c r="I52" s="53">
        <f>ROUND(SUM(I46:I51),0)</f>
        <v>80034</v>
      </c>
      <c r="J52" s="37"/>
      <c r="K52" s="53">
        <f>ROUND(SUM(K46:K51),0)</f>
        <v>102471</v>
      </c>
      <c r="L52" s="37"/>
      <c r="M52" s="53">
        <f>ROUND(SUM(M46:M51),0)</f>
        <v>65065</v>
      </c>
      <c r="N52" s="37"/>
      <c r="O52" s="53">
        <f>ROUND(SUM(O46:O51),0)</f>
        <v>13096</v>
      </c>
      <c r="P52" s="37"/>
      <c r="Q52" s="44"/>
      <c r="R52" s="25"/>
      <c r="S52" s="53">
        <v>241259</v>
      </c>
      <c r="T52" s="37"/>
      <c r="U52" s="53">
        <f>ROUND(SUM(U46:U51),0)</f>
        <v>177664</v>
      </c>
      <c r="V52" s="37"/>
      <c r="W52" s="53">
        <f>ROUND(SUM(W46:W51),0)</f>
        <v>63595</v>
      </c>
    </row>
    <row r="53" spans="1:23" ht="14.1" customHeight="1" x14ac:dyDescent="0.2">
      <c r="A53" s="28"/>
      <c r="D53" s="25"/>
      <c r="E53" s="37"/>
      <c r="F53" s="37"/>
      <c r="G53" s="37"/>
      <c r="H53" s="37"/>
      <c r="I53" s="37"/>
      <c r="J53" s="37"/>
      <c r="K53" s="37"/>
      <c r="L53" s="37"/>
      <c r="M53" s="37"/>
      <c r="N53" s="37"/>
      <c r="O53" s="21"/>
      <c r="P53" s="37"/>
      <c r="Q53" s="44"/>
      <c r="R53" s="25"/>
      <c r="S53" s="37"/>
      <c r="T53" s="37"/>
      <c r="U53" s="37"/>
      <c r="V53" s="37"/>
      <c r="W53" s="21"/>
    </row>
    <row r="54" spans="1:23" ht="15" customHeight="1" x14ac:dyDescent="0.2">
      <c r="A54" s="50" t="s">
        <v>266</v>
      </c>
      <c r="D54" s="25"/>
      <c r="E54" s="70">
        <v>-18057</v>
      </c>
      <c r="F54" s="37"/>
      <c r="G54" s="70">
        <f>ROUND(G43-G52,0)</f>
        <v>-42861</v>
      </c>
      <c r="H54" s="37"/>
      <c r="I54" s="70">
        <f>ROUND(I43-I52,0)</f>
        <v>-30937</v>
      </c>
      <c r="J54" s="37"/>
      <c r="K54" s="70">
        <f>ROUND(K43-K52,0)</f>
        <v>-59637</v>
      </c>
      <c r="L54" s="37"/>
      <c r="M54" s="70">
        <f>ROUND(M43-M52,0)</f>
        <v>-21686</v>
      </c>
      <c r="N54" s="37"/>
      <c r="O54" s="70">
        <f>ROUND(O43-O52,0)</f>
        <v>3629</v>
      </c>
      <c r="P54" s="37"/>
      <c r="Q54" s="44"/>
      <c r="R54" s="25"/>
      <c r="S54" s="70">
        <v>-91855</v>
      </c>
      <c r="T54" s="37"/>
      <c r="U54" s="70">
        <f>ROUND(U43-U52,0)</f>
        <v>-57787</v>
      </c>
      <c r="V54" s="37"/>
      <c r="W54" s="70">
        <f>ROUND(S54-U54,0)</f>
        <v>-34068</v>
      </c>
    </row>
    <row r="55" spans="1:23" ht="14.1" customHeight="1" x14ac:dyDescent="0.2">
      <c r="A55" s="2"/>
      <c r="B55" s="3"/>
      <c r="C55" s="3"/>
      <c r="D55" s="25"/>
      <c r="E55" s="75"/>
      <c r="F55" s="37"/>
      <c r="G55" s="75"/>
      <c r="H55" s="37"/>
      <c r="I55" s="75"/>
      <c r="J55" s="37"/>
      <c r="K55" s="75"/>
      <c r="L55" s="37"/>
      <c r="M55" s="75"/>
      <c r="N55" s="37"/>
      <c r="O55" s="73"/>
      <c r="P55" s="37"/>
      <c r="Q55" s="44"/>
      <c r="R55" s="25"/>
      <c r="S55" s="75"/>
      <c r="T55" s="37"/>
      <c r="U55" s="75"/>
      <c r="V55" s="37"/>
      <c r="W55" s="73"/>
    </row>
    <row r="56" spans="1:23" ht="14.1" customHeight="1" x14ac:dyDescent="0.2">
      <c r="A56" s="48" t="s">
        <v>218</v>
      </c>
      <c r="B56" s="3"/>
      <c r="C56" s="3"/>
      <c r="D56" s="25"/>
      <c r="E56" s="37"/>
      <c r="F56" s="37"/>
      <c r="G56" s="37"/>
      <c r="H56" s="37"/>
      <c r="I56" s="37"/>
      <c r="J56" s="37"/>
      <c r="K56" s="37"/>
      <c r="L56" s="37"/>
      <c r="M56" s="37"/>
      <c r="N56" s="37"/>
      <c r="O56" s="21"/>
      <c r="P56" s="37"/>
      <c r="Q56" s="44"/>
      <c r="R56" s="25"/>
      <c r="S56" s="37"/>
      <c r="T56" s="37"/>
      <c r="U56" s="37"/>
      <c r="V56" s="37"/>
      <c r="W56" s="21"/>
    </row>
    <row r="57" spans="1:23" ht="14.1" customHeight="1" x14ac:dyDescent="0.2">
      <c r="A57" s="49" t="s">
        <v>174</v>
      </c>
      <c r="C57" s="3"/>
      <c r="D57" s="25"/>
      <c r="E57" s="24">
        <v>-558</v>
      </c>
      <c r="F57" s="37"/>
      <c r="G57" s="24">
        <v>463</v>
      </c>
      <c r="H57" s="37"/>
      <c r="I57" s="24">
        <v>34</v>
      </c>
      <c r="J57" s="37"/>
      <c r="K57" s="24">
        <v>644</v>
      </c>
      <c r="L57" s="37"/>
      <c r="M57" s="24">
        <v>417</v>
      </c>
      <c r="N57" s="37"/>
      <c r="O57" s="24">
        <f>ROUND(E57-M57,0)</f>
        <v>-975</v>
      </c>
      <c r="P57" s="37"/>
      <c r="Q57" s="44"/>
      <c r="R57" s="25"/>
      <c r="S57" s="24">
        <v>-61</v>
      </c>
      <c r="T57" s="37"/>
      <c r="U57" s="24">
        <v>248</v>
      </c>
      <c r="V57" s="37"/>
      <c r="W57" s="24">
        <f>ROUND(S57-U57,0)</f>
        <v>-309</v>
      </c>
    </row>
    <row r="58" spans="1:23" ht="14.1" customHeight="1" x14ac:dyDescent="0.2">
      <c r="A58" s="47"/>
      <c r="B58" s="3"/>
      <c r="C58" s="3"/>
      <c r="E58" s="3"/>
      <c r="F58" s="3"/>
      <c r="G58" s="3"/>
      <c r="H58" s="3"/>
      <c r="I58" s="3"/>
      <c r="J58" s="3"/>
      <c r="K58" s="3"/>
      <c r="L58" s="3"/>
      <c r="M58" s="3"/>
      <c r="N58" s="3"/>
      <c r="O58" s="3"/>
      <c r="P58" s="3"/>
      <c r="Q58" s="2"/>
      <c r="S58" s="3"/>
      <c r="T58" s="3"/>
      <c r="U58" s="3"/>
      <c r="V58" s="3"/>
      <c r="W58" s="3"/>
    </row>
    <row r="59" spans="1:23" ht="14.1" customHeight="1" x14ac:dyDescent="0.2">
      <c r="A59" s="163" t="s">
        <v>220</v>
      </c>
      <c r="B59" s="164"/>
      <c r="C59" s="164"/>
      <c r="D59" s="164"/>
      <c r="E59" s="164"/>
      <c r="F59" s="164"/>
      <c r="G59" s="164"/>
      <c r="H59" s="164"/>
      <c r="I59" s="164"/>
      <c r="J59" s="164"/>
      <c r="K59" s="164"/>
      <c r="L59" s="164"/>
      <c r="M59" s="164"/>
      <c r="N59" s="164"/>
      <c r="O59" s="164"/>
      <c r="P59" s="47"/>
      <c r="Q59" s="47"/>
      <c r="R59" s="47"/>
      <c r="S59" s="47"/>
      <c r="T59" s="47"/>
      <c r="U59" s="47"/>
      <c r="V59" s="47"/>
      <c r="W59" s="47"/>
    </row>
    <row r="60" spans="1:23" ht="14.1" customHeight="1" x14ac:dyDescent="0.2">
      <c r="A60" s="165" t="s">
        <v>255</v>
      </c>
      <c r="B60" s="166"/>
      <c r="C60" s="166"/>
      <c r="D60" s="166"/>
      <c r="E60" s="166"/>
      <c r="F60" s="166"/>
      <c r="G60" s="166"/>
      <c r="H60" s="166"/>
      <c r="I60" s="166"/>
      <c r="J60" s="166"/>
      <c r="K60" s="166"/>
      <c r="L60" s="166"/>
      <c r="M60" s="166"/>
      <c r="N60" s="166"/>
      <c r="O60" s="166"/>
      <c r="P60" s="39"/>
      <c r="Q60" s="39"/>
      <c r="R60" s="39"/>
      <c r="S60" s="39"/>
      <c r="T60" s="39"/>
      <c r="U60" s="39"/>
      <c r="V60" s="39"/>
      <c r="W60" s="39"/>
    </row>
    <row r="61" spans="1:23" ht="14.1" customHeight="1" x14ac:dyDescent="0.2">
      <c r="T61" s="3"/>
      <c r="U61" s="3"/>
      <c r="V61" s="3"/>
      <c r="W61" s="3"/>
    </row>
    <row r="62" spans="1:23" ht="14.1" customHeight="1" x14ac:dyDescent="0.2">
      <c r="A62" s="47"/>
    </row>
  </sheetData>
  <mergeCells count="17">
    <mergeCell ref="A3:W3"/>
    <mergeCell ref="A2:W2"/>
    <mergeCell ref="A1:W1"/>
    <mergeCell ref="E6:M6"/>
    <mergeCell ref="A31:O31"/>
    <mergeCell ref="S6:W6"/>
    <mergeCell ref="A7:C7"/>
    <mergeCell ref="S35:W35"/>
    <mergeCell ref="A34:W34"/>
    <mergeCell ref="E35:M35"/>
    <mergeCell ref="A35:C35"/>
    <mergeCell ref="A8:C8"/>
    <mergeCell ref="A36:C36"/>
    <mergeCell ref="A37:C37"/>
    <mergeCell ref="A60:O60"/>
    <mergeCell ref="A59:O59"/>
    <mergeCell ref="A32:O32"/>
  </mergeCells>
  <pageMargins left="0.75" right="0.75" top="1" bottom="1" header="0.5" footer="0.5"/>
  <pageSetup scale="54" orientation="landscape" r:id="rId1"/>
  <headerFooter>
    <oddFooter>&amp;L&amp;A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H29"/>
  <sheetViews>
    <sheetView showGridLines="0" showRuler="0" zoomScaleNormal="100" workbookViewId="0"/>
  </sheetViews>
  <sheetFormatPr defaultColWidth="13.7109375" defaultRowHeight="12.75" x14ac:dyDescent="0.2"/>
  <cols>
    <col min="1" max="1" width="9.140625" customWidth="1"/>
    <col min="2" max="2" width="46.28515625" customWidth="1"/>
    <col min="3" max="3" width="6.5703125" customWidth="1"/>
    <col min="4" max="4" width="19" customWidth="1"/>
    <col min="5" max="5" width="17.140625" customWidth="1"/>
    <col min="6" max="6" width="21" customWidth="1"/>
    <col min="7" max="7" width="4" customWidth="1"/>
    <col min="8" max="8" width="30.28515625" customWidth="1"/>
  </cols>
  <sheetData>
    <row r="8" spans="2:8" ht="14.1" customHeight="1" x14ac:dyDescent="0.2">
      <c r="B8" s="3"/>
      <c r="C8" s="3"/>
    </row>
    <row r="9" spans="2:8" ht="14.1" customHeight="1" x14ac:dyDescent="0.2">
      <c r="B9" s="2" t="s">
        <v>3</v>
      </c>
      <c r="C9" s="3"/>
      <c r="D9" s="2" t="s">
        <v>4</v>
      </c>
      <c r="H9" s="2" t="s">
        <v>5</v>
      </c>
    </row>
    <row r="10" spans="2:8" ht="14.1" customHeight="1" x14ac:dyDescent="0.2">
      <c r="B10" s="3" t="s">
        <v>6</v>
      </c>
      <c r="C10" s="3"/>
      <c r="D10" s="3" t="s">
        <v>7</v>
      </c>
      <c r="H10" s="3" t="s">
        <v>8</v>
      </c>
    </row>
    <row r="11" spans="2:8" ht="14.1" customHeight="1" x14ac:dyDescent="0.2">
      <c r="B11" s="3" t="s">
        <v>9</v>
      </c>
      <c r="C11" s="3"/>
      <c r="H11" s="3" t="s">
        <v>10</v>
      </c>
    </row>
    <row r="12" spans="2:8" ht="14.1" customHeight="1" x14ac:dyDescent="0.2">
      <c r="B12" s="3" t="s">
        <v>11</v>
      </c>
      <c r="C12" s="3"/>
      <c r="H12" s="3" t="s">
        <v>12</v>
      </c>
    </row>
    <row r="13" spans="2:8" ht="14.1" customHeight="1" x14ac:dyDescent="0.2">
      <c r="H13" s="3" t="s">
        <v>13</v>
      </c>
    </row>
    <row r="14" spans="2:8" ht="14.1" customHeight="1" x14ac:dyDescent="0.2">
      <c r="B14" s="152" t="s">
        <v>14</v>
      </c>
      <c r="C14" s="153"/>
      <c r="D14" s="153"/>
      <c r="E14" s="153"/>
      <c r="F14" s="154"/>
      <c r="G14" s="13"/>
      <c r="H14" s="3" t="s">
        <v>15</v>
      </c>
    </row>
    <row r="15" spans="2:8" ht="14.1" customHeight="1" x14ac:dyDescent="0.2">
      <c r="B15" s="14"/>
      <c r="C15" s="3"/>
      <c r="D15" s="3"/>
      <c r="E15" s="3"/>
      <c r="F15" s="15"/>
      <c r="G15" s="13"/>
    </row>
    <row r="16" spans="2:8" ht="14.1" customHeight="1" x14ac:dyDescent="0.2">
      <c r="B16" s="14"/>
      <c r="C16" s="3"/>
      <c r="D16" s="4" t="s">
        <v>16</v>
      </c>
      <c r="E16" s="4" t="s">
        <v>17</v>
      </c>
      <c r="F16" s="5" t="s">
        <v>18</v>
      </c>
      <c r="G16" s="13"/>
      <c r="H16" s="3" t="s">
        <v>19</v>
      </c>
    </row>
    <row r="17" spans="2:8" ht="14.1" customHeight="1" x14ac:dyDescent="0.2">
      <c r="B17" s="6" t="s">
        <v>20</v>
      </c>
      <c r="C17" s="3"/>
      <c r="D17" s="3"/>
      <c r="E17" s="3"/>
      <c r="F17" s="15"/>
      <c r="G17" s="13"/>
      <c r="H17" s="3" t="s">
        <v>21</v>
      </c>
    </row>
    <row r="18" spans="2:8" ht="14.1" customHeight="1" x14ac:dyDescent="0.2">
      <c r="B18" s="7" t="s">
        <v>22</v>
      </c>
      <c r="C18" s="3"/>
      <c r="D18" s="1" t="s">
        <v>23</v>
      </c>
      <c r="E18" s="1" t="s">
        <v>24</v>
      </c>
      <c r="F18" s="8" t="s">
        <v>25</v>
      </c>
      <c r="G18" s="14"/>
      <c r="H18" s="3" t="s">
        <v>26</v>
      </c>
    </row>
    <row r="19" spans="2:8" ht="14.1" customHeight="1" x14ac:dyDescent="0.2">
      <c r="B19" s="7" t="s">
        <v>27</v>
      </c>
      <c r="C19" s="3"/>
      <c r="D19" s="1" t="s">
        <v>23</v>
      </c>
      <c r="E19" s="1" t="s">
        <v>24</v>
      </c>
      <c r="F19" s="8" t="s">
        <v>28</v>
      </c>
      <c r="G19" s="14"/>
      <c r="H19" s="3" t="s">
        <v>29</v>
      </c>
    </row>
    <row r="20" spans="2:8" ht="14.1" customHeight="1" x14ac:dyDescent="0.2">
      <c r="B20" s="7" t="s">
        <v>30</v>
      </c>
      <c r="C20" s="3"/>
      <c r="D20" s="1" t="s">
        <v>23</v>
      </c>
      <c r="E20" s="1" t="s">
        <v>28</v>
      </c>
      <c r="F20" s="8" t="s">
        <v>28</v>
      </c>
      <c r="G20" s="14"/>
      <c r="H20" s="3" t="s">
        <v>31</v>
      </c>
    </row>
    <row r="21" spans="2:8" ht="14.1" customHeight="1" x14ac:dyDescent="0.2">
      <c r="B21" s="7" t="s">
        <v>32</v>
      </c>
      <c r="C21" s="3"/>
      <c r="D21" s="1" t="s">
        <v>23</v>
      </c>
      <c r="E21" s="1" t="s">
        <v>28</v>
      </c>
      <c r="F21" s="8" t="s">
        <v>28</v>
      </c>
      <c r="G21" s="14"/>
      <c r="H21" s="3"/>
    </row>
    <row r="22" spans="2:8" ht="14.1" customHeight="1" x14ac:dyDescent="0.2">
      <c r="B22" s="7" t="s">
        <v>33</v>
      </c>
      <c r="C22" s="3"/>
      <c r="D22" s="1" t="s">
        <v>23</v>
      </c>
      <c r="E22" s="1" t="s">
        <v>28</v>
      </c>
      <c r="F22" s="8" t="s">
        <v>28</v>
      </c>
      <c r="G22" s="14"/>
      <c r="H22" s="3"/>
    </row>
    <row r="23" spans="2:8" ht="14.1" customHeight="1" x14ac:dyDescent="0.2">
      <c r="B23" s="7" t="s">
        <v>34</v>
      </c>
      <c r="C23" s="3"/>
      <c r="D23" s="1" t="s">
        <v>23</v>
      </c>
      <c r="E23" s="1" t="s">
        <v>24</v>
      </c>
      <c r="F23" s="8" t="s">
        <v>28</v>
      </c>
      <c r="G23" s="14"/>
      <c r="H23" s="3"/>
    </row>
    <row r="24" spans="2:8" ht="14.1" customHeight="1" x14ac:dyDescent="0.2">
      <c r="B24" s="7" t="s">
        <v>35</v>
      </c>
      <c r="C24" s="3"/>
      <c r="D24" s="1" t="s">
        <v>28</v>
      </c>
      <c r="E24" s="1" t="s">
        <v>24</v>
      </c>
      <c r="F24" s="8" t="s">
        <v>28</v>
      </c>
      <c r="G24" s="14"/>
      <c r="H24" s="3"/>
    </row>
    <row r="25" spans="2:8" ht="14.1" customHeight="1" x14ac:dyDescent="0.2">
      <c r="B25" s="6" t="s">
        <v>36</v>
      </c>
      <c r="C25" s="3"/>
      <c r="D25" s="1"/>
      <c r="E25" s="1"/>
      <c r="F25" s="8"/>
      <c r="G25" s="14"/>
      <c r="H25" s="3"/>
    </row>
    <row r="26" spans="2:8" ht="14.1" customHeight="1" x14ac:dyDescent="0.2">
      <c r="B26" s="9" t="s">
        <v>37</v>
      </c>
      <c r="C26" s="16"/>
      <c r="D26" s="10" t="s">
        <v>38</v>
      </c>
      <c r="E26" s="10" t="s">
        <v>39</v>
      </c>
      <c r="F26" s="11" t="s">
        <v>40</v>
      </c>
      <c r="G26" s="13"/>
    </row>
    <row r="27" spans="2:8" x14ac:dyDescent="0.2">
      <c r="B27" s="17"/>
      <c r="C27" s="17"/>
      <c r="D27" s="17"/>
      <c r="E27" s="17"/>
      <c r="F27" s="17"/>
    </row>
    <row r="29" spans="2:8" ht="14.1" customHeight="1" x14ac:dyDescent="0.2">
      <c r="B29" s="155" t="s">
        <v>41</v>
      </c>
      <c r="C29" s="155"/>
      <c r="D29" s="155"/>
      <c r="E29" s="155"/>
      <c r="F29" s="155"/>
    </row>
  </sheetData>
  <mergeCells count="2">
    <mergeCell ref="B14:F14"/>
    <mergeCell ref="B29:F29"/>
  </mergeCells>
  <pageMargins left="0.75" right="0.75" top="1" bottom="1" header="0.5" footer="0.5"/>
  <pageSetup scale="79" orientation="landscape" r:id="rId1"/>
  <headerFooter differentFirst="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1"/>
  <sheetViews>
    <sheetView showGridLines="0" showRuler="0" zoomScaleNormal="100" workbookViewId="0">
      <selection sqref="A1:W1"/>
    </sheetView>
  </sheetViews>
  <sheetFormatPr defaultColWidth="13.7109375" defaultRowHeight="12.75" x14ac:dyDescent="0.2"/>
  <cols>
    <col min="1" max="1" width="48.140625" customWidth="1"/>
    <col min="2" max="4" width="2.7109375" customWidth="1"/>
    <col min="5" max="5" width="12.7109375" customWidth="1"/>
    <col min="6" max="6" width="2" customWidth="1"/>
    <col min="7" max="7" width="12.7109375" customWidth="1"/>
    <col min="8" max="8" width="2" customWidth="1"/>
    <col min="9" max="9" width="12.7109375" customWidth="1"/>
    <col min="10" max="10" width="2" customWidth="1"/>
    <col min="11" max="11" width="12.7109375" customWidth="1"/>
    <col min="12" max="12" width="2" customWidth="1"/>
    <col min="13" max="13" width="12.7109375" customWidth="1"/>
    <col min="14" max="14" width="2" customWidth="1"/>
    <col min="15" max="15" width="12.7109375" customWidth="1"/>
    <col min="16" max="16" width="2" customWidth="1"/>
    <col min="17" max="17" width="1.140625" customWidth="1"/>
    <col min="18" max="18" width="2" customWidth="1"/>
    <col min="19" max="19" width="12.140625" customWidth="1"/>
    <col min="20" max="20" width="2" customWidth="1"/>
    <col min="21" max="21" width="12.140625" customWidth="1"/>
    <col min="22" max="22" width="2" customWidth="1"/>
    <col min="23" max="23" width="12.140625" customWidth="1"/>
    <col min="24" max="24" width="9.28515625" customWidth="1"/>
  </cols>
  <sheetData>
    <row r="1" spans="1:23" ht="14.1" customHeight="1" x14ac:dyDescent="0.2">
      <c r="A1" s="156" t="s">
        <v>37</v>
      </c>
      <c r="B1" s="156"/>
      <c r="C1" s="156"/>
      <c r="D1" s="156"/>
      <c r="E1" s="156"/>
      <c r="F1" s="156"/>
      <c r="G1" s="156"/>
      <c r="H1" s="156"/>
      <c r="I1" s="156"/>
      <c r="J1" s="156"/>
      <c r="K1" s="156"/>
      <c r="L1" s="156"/>
      <c r="M1" s="156"/>
      <c r="N1" s="156"/>
      <c r="O1" s="156"/>
      <c r="P1" s="156"/>
      <c r="Q1" s="156"/>
      <c r="R1" s="156"/>
      <c r="S1" s="156"/>
      <c r="T1" s="156"/>
      <c r="U1" s="156"/>
      <c r="V1" s="156"/>
      <c r="W1" s="156"/>
    </row>
    <row r="2" spans="1:23" ht="14.1" customHeight="1" x14ac:dyDescent="0.2">
      <c r="A2" s="156" t="s">
        <v>72</v>
      </c>
      <c r="B2" s="156"/>
      <c r="C2" s="156"/>
      <c r="D2" s="156"/>
      <c r="E2" s="156"/>
      <c r="F2" s="156"/>
      <c r="G2" s="156"/>
      <c r="H2" s="156"/>
      <c r="I2" s="156"/>
      <c r="J2" s="156"/>
      <c r="K2" s="156"/>
      <c r="L2" s="156"/>
      <c r="M2" s="156"/>
      <c r="N2" s="156"/>
      <c r="O2" s="156"/>
      <c r="P2" s="156"/>
      <c r="Q2" s="156"/>
      <c r="R2" s="156"/>
      <c r="S2" s="156"/>
      <c r="T2" s="156"/>
      <c r="U2" s="156"/>
      <c r="V2" s="156"/>
      <c r="W2" s="156"/>
    </row>
    <row r="3" spans="1:23" ht="14.1" customHeight="1" x14ac:dyDescent="0.2">
      <c r="A3" s="3"/>
      <c r="B3" s="3"/>
      <c r="C3" s="3"/>
      <c r="F3" s="3"/>
      <c r="G3" s="3"/>
      <c r="H3" s="3"/>
      <c r="I3" s="3"/>
      <c r="J3" s="3"/>
      <c r="K3" s="3"/>
      <c r="L3" s="3"/>
      <c r="M3" s="3"/>
      <c r="N3" s="3"/>
      <c r="O3" s="3"/>
      <c r="P3" s="3"/>
      <c r="Q3" s="3"/>
      <c r="T3" s="3"/>
      <c r="U3" s="3"/>
      <c r="V3" s="3"/>
      <c r="W3" s="3"/>
    </row>
    <row r="4" spans="1:23" ht="14.1" customHeight="1" x14ac:dyDescent="0.2">
      <c r="A4" s="3"/>
      <c r="B4" s="3"/>
      <c r="C4" s="3"/>
      <c r="F4" s="3"/>
      <c r="G4" s="3"/>
      <c r="H4" s="3"/>
      <c r="I4" s="3"/>
      <c r="J4" s="3"/>
      <c r="K4" s="3"/>
      <c r="L4" s="3"/>
      <c r="M4" s="3"/>
      <c r="N4" s="3"/>
      <c r="O4" s="3"/>
      <c r="P4" s="3"/>
      <c r="Q4" s="3"/>
      <c r="T4" s="3"/>
      <c r="U4" s="3"/>
      <c r="V4" s="3"/>
      <c r="W4" s="3"/>
    </row>
    <row r="5" spans="1:23" ht="14.1" customHeight="1" x14ac:dyDescent="0.2">
      <c r="A5" s="3"/>
      <c r="B5" s="3"/>
      <c r="C5" s="3"/>
      <c r="E5" s="162" t="s">
        <v>99</v>
      </c>
      <c r="F5" s="162"/>
      <c r="G5" s="162"/>
      <c r="H5" s="162"/>
      <c r="I5" s="162"/>
      <c r="J5" s="162"/>
      <c r="K5" s="162"/>
      <c r="L5" s="162"/>
      <c r="M5" s="162"/>
      <c r="N5" s="3"/>
      <c r="O5" s="1" t="s">
        <v>100</v>
      </c>
      <c r="P5" s="3"/>
      <c r="Q5" s="41"/>
      <c r="R5" s="23"/>
      <c r="S5" s="162" t="s">
        <v>101</v>
      </c>
      <c r="T5" s="162"/>
      <c r="U5" s="162"/>
      <c r="V5" s="162"/>
      <c r="W5" s="162"/>
    </row>
    <row r="6" spans="1:23" ht="14.1" customHeight="1" x14ac:dyDescent="0.2">
      <c r="A6" s="3"/>
      <c r="B6" s="3"/>
      <c r="C6" s="3"/>
      <c r="D6" s="42"/>
      <c r="E6" s="18" t="s">
        <v>102</v>
      </c>
      <c r="F6" s="18"/>
      <c r="G6" s="18" t="s">
        <v>103</v>
      </c>
      <c r="H6" s="18"/>
      <c r="I6" s="18" t="s">
        <v>104</v>
      </c>
      <c r="J6" s="18"/>
      <c r="K6" s="18" t="s">
        <v>105</v>
      </c>
      <c r="L6" s="18"/>
      <c r="M6" s="18" t="s">
        <v>102</v>
      </c>
      <c r="N6" s="1"/>
      <c r="O6" s="1" t="s">
        <v>106</v>
      </c>
      <c r="P6" s="1"/>
      <c r="Q6" s="43"/>
      <c r="R6" s="42"/>
      <c r="S6" s="18" t="s">
        <v>102</v>
      </c>
      <c r="T6" s="18"/>
      <c r="U6" s="18" t="s">
        <v>102</v>
      </c>
      <c r="V6" s="18"/>
      <c r="W6" s="18"/>
    </row>
    <row r="7" spans="1:23" ht="14.1" customHeight="1" x14ac:dyDescent="0.2">
      <c r="A7" s="21" t="s">
        <v>137</v>
      </c>
      <c r="B7" s="4"/>
      <c r="C7" s="4"/>
      <c r="D7" s="42"/>
      <c r="E7" s="22">
        <v>2018</v>
      </c>
      <c r="F7" s="1"/>
      <c r="G7" s="22">
        <v>2018</v>
      </c>
      <c r="H7" s="1"/>
      <c r="I7" s="22">
        <v>2018</v>
      </c>
      <c r="J7" s="1"/>
      <c r="K7" s="22">
        <v>2017</v>
      </c>
      <c r="L7" s="1"/>
      <c r="M7" s="22">
        <v>2017</v>
      </c>
      <c r="N7" s="1"/>
      <c r="O7" s="10" t="s">
        <v>107</v>
      </c>
      <c r="P7" s="1"/>
      <c r="Q7" s="43"/>
      <c r="R7" s="42"/>
      <c r="S7" s="22">
        <v>2018</v>
      </c>
      <c r="T7" s="1"/>
      <c r="U7" s="22">
        <v>2017</v>
      </c>
      <c r="V7" s="1"/>
      <c r="W7" s="10" t="s">
        <v>108</v>
      </c>
    </row>
    <row r="8" spans="1:23" ht="14.1" customHeight="1" x14ac:dyDescent="0.2">
      <c r="A8" s="21" t="s">
        <v>267</v>
      </c>
      <c r="B8" s="4"/>
      <c r="C8" s="4"/>
      <c r="D8" s="40"/>
      <c r="E8" s="12"/>
      <c r="F8" s="4"/>
      <c r="G8" s="12"/>
      <c r="H8" s="4"/>
      <c r="I8" s="12"/>
      <c r="J8" s="4"/>
      <c r="K8" s="12"/>
      <c r="L8" s="4"/>
      <c r="M8" s="12"/>
      <c r="N8" s="4"/>
      <c r="O8" s="12"/>
      <c r="P8" s="4"/>
      <c r="Q8" s="59"/>
      <c r="R8" s="40"/>
      <c r="S8" s="12"/>
      <c r="T8" s="4"/>
      <c r="U8" s="12"/>
      <c r="V8" s="4"/>
      <c r="W8" s="12"/>
    </row>
    <row r="9" spans="1:23" ht="14.1" customHeight="1" x14ac:dyDescent="0.2">
      <c r="A9" s="49" t="s">
        <v>268</v>
      </c>
      <c r="B9" s="21"/>
      <c r="D9" s="25"/>
      <c r="E9" s="24">
        <v>116328</v>
      </c>
      <c r="F9" s="37"/>
      <c r="G9" s="24">
        <v>71978</v>
      </c>
      <c r="H9" s="37"/>
      <c r="I9" s="24">
        <v>2892</v>
      </c>
      <c r="J9" s="37"/>
      <c r="K9" s="24">
        <v>92368</v>
      </c>
      <c r="L9" s="37"/>
      <c r="M9" s="24">
        <v>160512</v>
      </c>
      <c r="N9" s="37"/>
      <c r="O9" s="24">
        <f>ROUND(E9-M9,0)</f>
        <v>-44184</v>
      </c>
      <c r="P9" s="37"/>
      <c r="Q9" s="76"/>
      <c r="R9" s="25"/>
      <c r="S9" s="24">
        <v>191198</v>
      </c>
      <c r="T9" s="37"/>
      <c r="U9" s="24">
        <v>281066</v>
      </c>
      <c r="V9" s="37"/>
      <c r="W9" s="24">
        <f>ROUND(S9-U9,0)</f>
        <v>-89868</v>
      </c>
    </row>
    <row r="10" spans="1:23" ht="14.1" customHeight="1" x14ac:dyDescent="0.2">
      <c r="A10" s="49" t="s">
        <v>269</v>
      </c>
      <c r="B10" s="21"/>
      <c r="D10" s="25"/>
      <c r="E10" s="37"/>
      <c r="F10" s="37"/>
      <c r="G10" s="37"/>
      <c r="H10" s="37"/>
      <c r="I10" s="37"/>
      <c r="J10" s="37"/>
      <c r="K10" s="37"/>
      <c r="L10" s="37"/>
      <c r="M10" s="37"/>
      <c r="N10" s="37"/>
      <c r="O10" s="37"/>
      <c r="P10" s="37"/>
      <c r="Q10" s="76"/>
      <c r="R10" s="25"/>
      <c r="S10" s="37"/>
      <c r="T10" s="37"/>
      <c r="U10" s="37"/>
      <c r="V10" s="37"/>
      <c r="W10" s="37"/>
    </row>
    <row r="11" spans="1:23" ht="14.1" customHeight="1" x14ac:dyDescent="0.2">
      <c r="A11" s="50" t="s">
        <v>270</v>
      </c>
      <c r="D11" s="25"/>
      <c r="E11" s="26">
        <v>65490</v>
      </c>
      <c r="F11" s="37"/>
      <c r="G11" s="26">
        <v>60840</v>
      </c>
      <c r="H11" s="37"/>
      <c r="I11" s="26">
        <v>47262</v>
      </c>
      <c r="J11" s="37"/>
      <c r="K11" s="26">
        <v>80810</v>
      </c>
      <c r="L11" s="37"/>
      <c r="M11" s="26">
        <v>67126</v>
      </c>
      <c r="N11" s="37"/>
      <c r="O11" s="26">
        <f>ROUND(E11-M11,0)</f>
        <v>-1636</v>
      </c>
      <c r="P11" s="37"/>
      <c r="Q11" s="76"/>
      <c r="R11" s="25"/>
      <c r="S11" s="26">
        <v>173592</v>
      </c>
      <c r="T11" s="37"/>
      <c r="U11" s="26">
        <v>239898</v>
      </c>
      <c r="V11" s="37"/>
      <c r="W11" s="26">
        <f>ROUND(S11-U11,0)</f>
        <v>-66306</v>
      </c>
    </row>
    <row r="12" spans="1:23" ht="14.1" customHeight="1" x14ac:dyDescent="0.2">
      <c r="A12" s="50" t="s">
        <v>271</v>
      </c>
      <c r="D12" s="25"/>
      <c r="E12" s="51">
        <v>21583</v>
      </c>
      <c r="F12" s="37"/>
      <c r="G12" s="51">
        <v>21548</v>
      </c>
      <c r="H12" s="37"/>
      <c r="I12" s="51">
        <v>20159</v>
      </c>
      <c r="J12" s="37"/>
      <c r="K12" s="51">
        <v>21085</v>
      </c>
      <c r="L12" s="37"/>
      <c r="M12" s="51">
        <v>21992</v>
      </c>
      <c r="N12" s="37"/>
      <c r="O12" s="51">
        <f>ROUND(E12-M12,0)</f>
        <v>-409</v>
      </c>
      <c r="P12" s="37"/>
      <c r="Q12" s="76"/>
      <c r="R12" s="25"/>
      <c r="S12" s="51">
        <v>63290</v>
      </c>
      <c r="T12" s="37"/>
      <c r="U12" s="51">
        <v>59791</v>
      </c>
      <c r="V12" s="37"/>
      <c r="W12" s="51">
        <f>ROUND(S12-U12,0)</f>
        <v>3499</v>
      </c>
    </row>
    <row r="13" spans="1:23" ht="14.1" customHeight="1" x14ac:dyDescent="0.2">
      <c r="A13" s="52" t="s">
        <v>272</v>
      </c>
      <c r="B13" s="28"/>
      <c r="D13" s="25"/>
      <c r="E13" s="53">
        <v>203401</v>
      </c>
      <c r="F13" s="21"/>
      <c r="G13" s="53">
        <f>ROUND(SUM(G9:G12),0)</f>
        <v>154366</v>
      </c>
      <c r="H13" s="21"/>
      <c r="I13" s="53">
        <f>ROUND(SUM(I9:I12),0)</f>
        <v>70313</v>
      </c>
      <c r="J13" s="37"/>
      <c r="K13" s="53">
        <f>ROUND(SUM(K9:K12),0)</f>
        <v>194263</v>
      </c>
      <c r="L13" s="37"/>
      <c r="M13" s="53">
        <f>ROUND(SUM(M9:M12),0)</f>
        <v>249630</v>
      </c>
      <c r="N13" s="37"/>
      <c r="O13" s="53">
        <f>ROUND(SUM(O9:O12),0)</f>
        <v>-46229</v>
      </c>
      <c r="P13" s="37"/>
      <c r="Q13" s="76"/>
      <c r="R13" s="25"/>
      <c r="S13" s="53">
        <v>428080</v>
      </c>
      <c r="T13" s="37"/>
      <c r="U13" s="53">
        <f>ROUND(SUM(U9:U12),0)</f>
        <v>580755</v>
      </c>
      <c r="V13" s="37"/>
      <c r="W13" s="53">
        <f>ROUND(SUM(W9:W12),0)</f>
        <v>-152675</v>
      </c>
    </row>
    <row r="14" spans="1:23" ht="14.1" customHeight="1" x14ac:dyDescent="0.2">
      <c r="A14" s="21" t="s">
        <v>273</v>
      </c>
      <c r="B14" s="3"/>
      <c r="C14" s="3"/>
      <c r="D14" s="25"/>
      <c r="E14" s="37"/>
      <c r="F14" s="37"/>
      <c r="G14" s="37"/>
      <c r="H14" s="37"/>
      <c r="I14" s="37"/>
      <c r="J14" s="37"/>
      <c r="K14" s="37"/>
      <c r="L14" s="37"/>
      <c r="M14" s="37"/>
      <c r="N14" s="37"/>
      <c r="O14" s="37"/>
      <c r="P14" s="37"/>
      <c r="Q14" s="76"/>
      <c r="R14" s="25"/>
      <c r="S14" s="37"/>
      <c r="T14" s="37"/>
      <c r="U14" s="37"/>
      <c r="V14" s="37"/>
      <c r="W14" s="37"/>
    </row>
    <row r="15" spans="1:23" ht="14.1" customHeight="1" x14ac:dyDescent="0.2">
      <c r="A15" s="49" t="s">
        <v>58</v>
      </c>
      <c r="B15" s="21"/>
      <c r="D15" s="25"/>
      <c r="E15" s="26">
        <v>21149</v>
      </c>
      <c r="F15" s="37"/>
      <c r="G15" s="26">
        <v>21805</v>
      </c>
      <c r="H15" s="37"/>
      <c r="I15" s="26">
        <v>23707</v>
      </c>
      <c r="J15" s="37"/>
      <c r="K15" s="26">
        <v>39265</v>
      </c>
      <c r="L15" s="37"/>
      <c r="M15" s="26">
        <v>28789</v>
      </c>
      <c r="N15" s="37"/>
      <c r="O15" s="26">
        <f>ROUND(E15-M15,0)</f>
        <v>-7640</v>
      </c>
      <c r="P15" s="37"/>
      <c r="Q15" s="76"/>
      <c r="R15" s="25"/>
      <c r="S15" s="26">
        <v>66661</v>
      </c>
      <c r="T15" s="37"/>
      <c r="U15" s="26">
        <v>80953</v>
      </c>
      <c r="V15" s="37"/>
      <c r="W15" s="26">
        <f>ROUND(S15-U15,0)</f>
        <v>-14292</v>
      </c>
    </row>
    <row r="16" spans="1:23" ht="14.1" customHeight="1" x14ac:dyDescent="0.2">
      <c r="A16" s="49" t="s">
        <v>60</v>
      </c>
      <c r="B16" s="21"/>
      <c r="D16" s="25"/>
      <c r="E16" s="51">
        <v>1646</v>
      </c>
      <c r="F16" s="37"/>
      <c r="G16" s="51">
        <v>3544</v>
      </c>
      <c r="H16" s="37"/>
      <c r="I16" s="51">
        <v>3191</v>
      </c>
      <c r="J16" s="37"/>
      <c r="K16" s="51">
        <v>4154</v>
      </c>
      <c r="L16" s="37"/>
      <c r="M16" s="51">
        <v>4472</v>
      </c>
      <c r="N16" s="37"/>
      <c r="O16" s="51">
        <f>ROUND(E16-M16,0)</f>
        <v>-2826</v>
      </c>
      <c r="P16" s="37"/>
      <c r="Q16" s="76"/>
      <c r="R16" s="25"/>
      <c r="S16" s="51">
        <v>8381</v>
      </c>
      <c r="T16" s="37"/>
      <c r="U16" s="51">
        <v>12489</v>
      </c>
      <c r="V16" s="37"/>
      <c r="W16" s="51">
        <f>ROUND(S16-U16,0)</f>
        <v>-4108</v>
      </c>
    </row>
    <row r="17" spans="1:23" ht="14.1" customHeight="1" x14ac:dyDescent="0.2">
      <c r="A17" s="52" t="s">
        <v>274</v>
      </c>
      <c r="D17" s="25"/>
      <c r="E17" s="53">
        <v>22795</v>
      </c>
      <c r="F17" s="37"/>
      <c r="G17" s="53">
        <f>ROUND(SUM(G15:G16),0)</f>
        <v>25349</v>
      </c>
      <c r="H17" s="37"/>
      <c r="I17" s="53">
        <f>ROUND(SUM(I15:I16),0)</f>
        <v>26898</v>
      </c>
      <c r="J17" s="37"/>
      <c r="K17" s="53">
        <f>ROUND(SUM(K15:K16),0)</f>
        <v>43419</v>
      </c>
      <c r="L17" s="37"/>
      <c r="M17" s="53">
        <f>ROUND(SUM(M15:M16),0)</f>
        <v>33261</v>
      </c>
      <c r="N17" s="37"/>
      <c r="O17" s="53">
        <f>ROUND(SUM(O15:O16),0)</f>
        <v>-10466</v>
      </c>
      <c r="P17" s="37"/>
      <c r="Q17" s="76"/>
      <c r="R17" s="25"/>
      <c r="S17" s="53">
        <v>75042</v>
      </c>
      <c r="T17" s="37"/>
      <c r="U17" s="53">
        <f>ROUND(SUM(U15:U16),0)</f>
        <v>93442</v>
      </c>
      <c r="V17" s="37"/>
      <c r="W17" s="53">
        <f>ROUND(SUM(W15:W16),0)</f>
        <v>-18400</v>
      </c>
    </row>
    <row r="18" spans="1:23" ht="14.1" customHeight="1" x14ac:dyDescent="0.2">
      <c r="A18" s="21" t="s">
        <v>275</v>
      </c>
      <c r="B18" s="3"/>
      <c r="C18" s="3"/>
      <c r="D18" s="25"/>
      <c r="E18" s="37"/>
      <c r="F18" s="37"/>
      <c r="G18" s="37"/>
      <c r="H18" s="37"/>
      <c r="I18" s="37"/>
      <c r="J18" s="37"/>
      <c r="K18" s="37"/>
      <c r="L18" s="37"/>
      <c r="M18" s="37"/>
      <c r="N18" s="37"/>
      <c r="O18" s="37"/>
      <c r="P18" s="37"/>
      <c r="Q18" s="76"/>
      <c r="R18" s="25"/>
      <c r="S18" s="37"/>
      <c r="T18" s="37"/>
      <c r="U18" s="37"/>
      <c r="V18" s="37"/>
      <c r="W18" s="37"/>
    </row>
    <row r="19" spans="1:23" ht="14.1" customHeight="1" x14ac:dyDescent="0.2">
      <c r="A19" s="49" t="s">
        <v>62</v>
      </c>
      <c r="B19" s="21"/>
      <c r="D19" s="25"/>
      <c r="E19" s="26">
        <v>18370</v>
      </c>
      <c r="F19" s="37"/>
      <c r="G19" s="26">
        <v>6468</v>
      </c>
      <c r="H19" s="37"/>
      <c r="I19" s="26">
        <v>15421</v>
      </c>
      <c r="J19" s="37"/>
      <c r="K19" s="26">
        <v>29735</v>
      </c>
      <c r="L19" s="37"/>
      <c r="M19" s="26">
        <v>15421</v>
      </c>
      <c r="N19" s="37"/>
      <c r="O19" s="26">
        <f>ROUND(E19-M19,0)</f>
        <v>2949</v>
      </c>
      <c r="P19" s="37"/>
      <c r="Q19" s="76"/>
      <c r="R19" s="25"/>
      <c r="S19" s="26">
        <v>40259</v>
      </c>
      <c r="T19" s="37"/>
      <c r="U19" s="26">
        <v>40751</v>
      </c>
      <c r="V19" s="37"/>
      <c r="W19" s="26">
        <f>ROUND(S19-U19,0)</f>
        <v>-492</v>
      </c>
    </row>
    <row r="20" spans="1:23" ht="14.1" customHeight="1" x14ac:dyDescent="0.2">
      <c r="A20" s="49" t="s">
        <v>64</v>
      </c>
      <c r="B20" s="21"/>
      <c r="D20" s="25"/>
      <c r="E20" s="51">
        <v>56205</v>
      </c>
      <c r="F20" s="37"/>
      <c r="G20" s="51">
        <v>65369</v>
      </c>
      <c r="H20" s="37"/>
      <c r="I20" s="51">
        <v>39164</v>
      </c>
      <c r="J20" s="37"/>
      <c r="K20" s="51">
        <v>31738</v>
      </c>
      <c r="L20" s="37"/>
      <c r="M20" s="51">
        <v>30953</v>
      </c>
      <c r="N20" s="37"/>
      <c r="O20" s="51">
        <f>ROUND(E20-M20,0)</f>
        <v>25252</v>
      </c>
      <c r="P20" s="37"/>
      <c r="Q20" s="76"/>
      <c r="R20" s="25"/>
      <c r="S20" s="51">
        <v>160738</v>
      </c>
      <c r="T20" s="37"/>
      <c r="U20" s="51">
        <v>91776</v>
      </c>
      <c r="V20" s="37"/>
      <c r="W20" s="51">
        <f>ROUND(S20-U20,0)</f>
        <v>68962</v>
      </c>
    </row>
    <row r="21" spans="1:23" ht="14.1" customHeight="1" x14ac:dyDescent="0.2">
      <c r="A21" s="52" t="s">
        <v>276</v>
      </c>
      <c r="D21" s="25"/>
      <c r="E21" s="53">
        <v>74575</v>
      </c>
      <c r="F21" s="37"/>
      <c r="G21" s="53">
        <f>ROUND(SUM(G19:G20),0)</f>
        <v>71837</v>
      </c>
      <c r="H21" s="37"/>
      <c r="I21" s="53">
        <f>ROUND(SUM(I19:I20),0)</f>
        <v>54585</v>
      </c>
      <c r="J21" s="37"/>
      <c r="K21" s="53">
        <f>ROUND(SUM(K19:K20),0)</f>
        <v>61473</v>
      </c>
      <c r="L21" s="21"/>
      <c r="M21" s="53">
        <f>ROUND(SUM(M19:M20),0)</f>
        <v>46374</v>
      </c>
      <c r="N21" s="37"/>
      <c r="O21" s="53">
        <f>ROUND(SUM(O19:O20),0)</f>
        <v>28201</v>
      </c>
      <c r="P21" s="37"/>
      <c r="Q21" s="76"/>
      <c r="R21" s="25"/>
      <c r="S21" s="53">
        <v>200997</v>
      </c>
      <c r="T21" s="37"/>
      <c r="U21" s="53">
        <f>ROUND(SUM(U19:U20),0)</f>
        <v>132527</v>
      </c>
      <c r="V21" s="37"/>
      <c r="W21" s="53">
        <f>ROUND(SUM(W19:W20),0)</f>
        <v>68470</v>
      </c>
    </row>
    <row r="22" spans="1:23" ht="14.1" customHeight="1" x14ac:dyDescent="0.2">
      <c r="A22" s="21" t="s">
        <v>277</v>
      </c>
      <c r="B22" s="3"/>
      <c r="C22" s="3"/>
      <c r="D22" s="25"/>
      <c r="E22" s="37"/>
      <c r="F22" s="37"/>
      <c r="G22" s="37"/>
      <c r="H22" s="37"/>
      <c r="I22" s="37"/>
      <c r="J22" s="37"/>
      <c r="K22" s="37"/>
      <c r="L22" s="37"/>
      <c r="M22" s="37"/>
      <c r="N22" s="37"/>
      <c r="O22" s="37"/>
      <c r="P22" s="37"/>
      <c r="Q22" s="76"/>
      <c r="R22" s="25"/>
      <c r="S22" s="37"/>
      <c r="T22" s="37"/>
      <c r="U22" s="37"/>
      <c r="V22" s="37"/>
      <c r="W22" s="37"/>
    </row>
    <row r="23" spans="1:23" ht="14.1" customHeight="1" x14ac:dyDescent="0.2">
      <c r="A23" s="49" t="s">
        <v>66</v>
      </c>
      <c r="B23" s="21"/>
      <c r="D23" s="25"/>
      <c r="E23" s="26">
        <v>62007</v>
      </c>
      <c r="F23" s="37"/>
      <c r="G23" s="26">
        <v>58862</v>
      </c>
      <c r="H23" s="37"/>
      <c r="I23" s="26">
        <v>22887</v>
      </c>
      <c r="J23" s="37"/>
      <c r="K23" s="26">
        <v>27212</v>
      </c>
      <c r="L23" s="37"/>
      <c r="M23" s="26">
        <v>26564</v>
      </c>
      <c r="N23" s="37"/>
      <c r="O23" s="26">
        <f>ROUND(E23-M23,0)</f>
        <v>35443</v>
      </c>
      <c r="P23" s="37"/>
      <c r="Q23" s="76"/>
      <c r="R23" s="25"/>
      <c r="S23" s="26">
        <v>143756</v>
      </c>
      <c r="T23" s="37"/>
      <c r="U23" s="26">
        <v>121574</v>
      </c>
      <c r="V23" s="37"/>
      <c r="W23" s="26">
        <f>ROUND(S23-U23,0)</f>
        <v>22182</v>
      </c>
    </row>
    <row r="24" spans="1:23" ht="14.1" customHeight="1" x14ac:dyDescent="0.2">
      <c r="A24" s="49" t="s">
        <v>68</v>
      </c>
      <c r="B24" s="21"/>
      <c r="D24" s="25"/>
      <c r="E24" s="51">
        <v>206</v>
      </c>
      <c r="F24" s="37"/>
      <c r="G24" s="51">
        <v>4138</v>
      </c>
      <c r="H24" s="37"/>
      <c r="I24" s="51">
        <v>4021</v>
      </c>
      <c r="J24" s="37"/>
      <c r="K24" s="51">
        <v>2110</v>
      </c>
      <c r="L24" s="37"/>
      <c r="M24" s="51">
        <v>-229</v>
      </c>
      <c r="N24" s="37"/>
      <c r="O24" s="51">
        <f>ROUND(E24-M24,0)</f>
        <v>435</v>
      </c>
      <c r="P24" s="37"/>
      <c r="Q24" s="76"/>
      <c r="R24" s="25"/>
      <c r="S24" s="51">
        <v>8365</v>
      </c>
      <c r="T24" s="37"/>
      <c r="U24" s="51">
        <v>11020</v>
      </c>
      <c r="V24" s="37"/>
      <c r="W24" s="51">
        <f>ROUND(S24-U24,0)</f>
        <v>-2655</v>
      </c>
    </row>
    <row r="25" spans="1:23" ht="14.1" customHeight="1" x14ac:dyDescent="0.2">
      <c r="A25" s="52" t="s">
        <v>278</v>
      </c>
      <c r="D25" s="25"/>
      <c r="E25" s="53">
        <v>62213</v>
      </c>
      <c r="F25" s="37"/>
      <c r="G25" s="53">
        <f>ROUND(SUM(G23:G24),0)</f>
        <v>63000</v>
      </c>
      <c r="H25" s="37"/>
      <c r="I25" s="53">
        <f>ROUND(SUM(I23:I24),0)</f>
        <v>26908</v>
      </c>
      <c r="J25" s="37"/>
      <c r="K25" s="53">
        <f>ROUND(SUM(K23:K24),0)</f>
        <v>29322</v>
      </c>
      <c r="L25" s="37"/>
      <c r="M25" s="53">
        <f>ROUND(SUM(M23:M24),0)</f>
        <v>26335</v>
      </c>
      <c r="N25" s="37"/>
      <c r="O25" s="53">
        <f>ROUND(SUM(O23:O24),0)</f>
        <v>35878</v>
      </c>
      <c r="P25" s="37"/>
      <c r="Q25" s="76"/>
      <c r="R25" s="25"/>
      <c r="S25" s="53">
        <v>152121</v>
      </c>
      <c r="T25" s="37"/>
      <c r="U25" s="53">
        <f>ROUND(SUM(U23:U24),0)</f>
        <v>132594</v>
      </c>
      <c r="V25" s="37"/>
      <c r="W25" s="53">
        <f>ROUND(SUM(W23:W24),0)</f>
        <v>19527</v>
      </c>
    </row>
    <row r="26" spans="1:23" ht="14.1" customHeight="1" x14ac:dyDescent="0.2">
      <c r="A26" s="21" t="s">
        <v>70</v>
      </c>
      <c r="B26" s="3"/>
      <c r="C26" s="3"/>
      <c r="D26" s="25"/>
      <c r="E26" s="51">
        <v>-40323</v>
      </c>
      <c r="F26" s="37"/>
      <c r="G26" s="51">
        <v>-67264</v>
      </c>
      <c r="H26" s="37"/>
      <c r="I26" s="51">
        <v>-40779</v>
      </c>
      <c r="J26" s="37"/>
      <c r="K26" s="51">
        <v>-72983</v>
      </c>
      <c r="L26" s="37"/>
      <c r="M26" s="51">
        <v>-15438</v>
      </c>
      <c r="N26" s="37"/>
      <c r="O26" s="51">
        <f>ROUND(E26-M26,0)</f>
        <v>-24885</v>
      </c>
      <c r="P26" s="37"/>
      <c r="Q26" s="76"/>
      <c r="R26" s="25"/>
      <c r="S26" s="51">
        <v>-148366</v>
      </c>
      <c r="T26" s="37"/>
      <c r="U26" s="51">
        <v>-51997</v>
      </c>
      <c r="V26" s="37"/>
      <c r="W26" s="51">
        <f>ROUND(S26-U26,0)</f>
        <v>-96369</v>
      </c>
    </row>
    <row r="27" spans="1:23" ht="14.1" customHeight="1" x14ac:dyDescent="0.2">
      <c r="A27" s="21" t="s">
        <v>279</v>
      </c>
      <c r="B27" s="3"/>
      <c r="C27" s="3"/>
      <c r="D27" s="25"/>
      <c r="E27" s="89">
        <v>322661</v>
      </c>
      <c r="F27" s="37"/>
      <c r="G27" s="89">
        <f>ROUND(SUM(G13,G17,G21,G25,G26),0)</f>
        <v>247288</v>
      </c>
      <c r="H27" s="37"/>
      <c r="I27" s="89">
        <f>ROUND(SUM(I13,I17,I21,I25,I26),0)</f>
        <v>137925</v>
      </c>
      <c r="J27" s="37"/>
      <c r="K27" s="89">
        <f>ROUND(SUM(K13,K17,K21,K25,K26),0)</f>
        <v>255494</v>
      </c>
      <c r="L27" s="37"/>
      <c r="M27" s="89">
        <f>ROUND(SUM(M13,M17,M21,M25,M26),0)</f>
        <v>340162</v>
      </c>
      <c r="N27" s="37"/>
      <c r="O27" s="89">
        <f>ROUND(SUM(O13,O17,O21,O25,O26),0)</f>
        <v>-17501</v>
      </c>
      <c r="P27" s="37"/>
      <c r="Q27" s="76"/>
      <c r="R27" s="25"/>
      <c r="S27" s="89">
        <v>707874</v>
      </c>
      <c r="T27" s="37"/>
      <c r="U27" s="89">
        <f>ROUND(SUM(U13,U17,U21,U25,U26),0)</f>
        <v>887321</v>
      </c>
      <c r="V27" s="37"/>
      <c r="W27" s="89">
        <f>ROUND(SUM(W13,W17,W21,W25,W26),0)</f>
        <v>-179447</v>
      </c>
    </row>
    <row r="28" spans="1:23" ht="14.1" customHeight="1" x14ac:dyDescent="0.2">
      <c r="A28" s="3"/>
      <c r="B28" s="3"/>
      <c r="C28" s="3"/>
      <c r="E28" s="17"/>
      <c r="F28" s="3"/>
      <c r="G28" s="78"/>
      <c r="H28" s="3"/>
      <c r="I28" s="78"/>
      <c r="J28" s="3"/>
      <c r="K28" s="78"/>
      <c r="L28" s="3"/>
      <c r="M28" s="78"/>
      <c r="N28" s="3"/>
      <c r="O28" s="78"/>
      <c r="P28" s="3"/>
      <c r="Q28" s="4"/>
      <c r="S28" s="17"/>
      <c r="T28" s="3"/>
      <c r="U28" s="78"/>
      <c r="V28" s="3"/>
      <c r="W28" s="78"/>
    </row>
    <row r="29" spans="1:23" ht="14.1" customHeight="1" x14ac:dyDescent="0.2">
      <c r="A29" s="163" t="s">
        <v>220</v>
      </c>
      <c r="B29" s="164"/>
      <c r="C29" s="164"/>
      <c r="D29" s="164"/>
      <c r="E29" s="164"/>
      <c r="F29" s="164"/>
      <c r="G29" s="164"/>
      <c r="H29" s="164"/>
      <c r="I29" s="164"/>
      <c r="J29" s="164"/>
      <c r="K29" s="164"/>
      <c r="L29" s="164"/>
      <c r="M29" s="164"/>
      <c r="N29" s="164"/>
      <c r="O29" s="164"/>
      <c r="P29" s="47"/>
      <c r="Q29" s="47"/>
      <c r="R29" s="47"/>
      <c r="S29" s="47"/>
      <c r="T29" s="47"/>
      <c r="U29" s="47"/>
      <c r="V29" s="47"/>
      <c r="W29" s="47"/>
    </row>
    <row r="30" spans="1:23" ht="14.1" customHeight="1" x14ac:dyDescent="0.2">
      <c r="A30" s="39"/>
      <c r="B30" s="39"/>
      <c r="C30" s="39"/>
      <c r="F30" s="3"/>
      <c r="G30" s="3"/>
      <c r="H30" s="3"/>
      <c r="I30" s="3"/>
      <c r="J30" s="3"/>
      <c r="K30" s="3"/>
      <c r="L30" s="3"/>
      <c r="M30" s="3"/>
      <c r="N30" s="3"/>
      <c r="O30" s="3"/>
      <c r="P30" s="3"/>
      <c r="Q30" s="4"/>
      <c r="S30" s="3"/>
      <c r="T30" s="3"/>
      <c r="U30" s="3"/>
      <c r="V30" s="3"/>
      <c r="W30" s="3"/>
    </row>
    <row r="31" spans="1:23" ht="15" customHeight="1" x14ac:dyDescent="0.2">
      <c r="A31" s="3"/>
      <c r="B31" s="3"/>
      <c r="C31" s="3"/>
      <c r="F31" s="3"/>
      <c r="G31" s="3"/>
      <c r="H31" s="3"/>
      <c r="I31" s="3"/>
      <c r="J31" s="3"/>
      <c r="K31" s="3"/>
      <c r="L31" s="3"/>
      <c r="M31" s="3"/>
      <c r="N31" s="3"/>
      <c r="O31" s="3"/>
      <c r="P31" s="3"/>
      <c r="Q31" s="3"/>
      <c r="T31" s="3"/>
      <c r="U31" s="3"/>
      <c r="V31" s="3"/>
      <c r="W31" s="3"/>
    </row>
  </sheetData>
  <mergeCells count="5">
    <mergeCell ref="A2:W2"/>
    <mergeCell ref="A1:W1"/>
    <mergeCell ref="E5:M5"/>
    <mergeCell ref="A29:O29"/>
    <mergeCell ref="S5:W5"/>
  </mergeCells>
  <pageMargins left="0.75" right="0.75" top="1" bottom="1" header="0.5" footer="0.5"/>
  <pageSetup scale="65" orientation="landscape" r:id="rId1"/>
  <headerFooter>
    <oddFooter>&amp;L&amp;A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1"/>
  <sheetViews>
    <sheetView showGridLines="0" showRuler="0" zoomScaleNormal="100" workbookViewId="0">
      <selection sqref="A1:W1"/>
    </sheetView>
  </sheetViews>
  <sheetFormatPr defaultColWidth="13.7109375" defaultRowHeight="12.75" x14ac:dyDescent="0.2"/>
  <cols>
    <col min="1" max="1" width="58.85546875" customWidth="1"/>
    <col min="2" max="4" width="2.7109375" customWidth="1"/>
    <col min="5" max="5" width="12.7109375" customWidth="1"/>
    <col min="6" max="6" width="2" customWidth="1"/>
    <col min="7" max="7" width="12.7109375" customWidth="1"/>
    <col min="8" max="8" width="2" customWidth="1"/>
    <col min="9" max="9" width="12.7109375" customWidth="1"/>
    <col min="10" max="10" width="2" customWidth="1"/>
    <col min="11" max="11" width="12.7109375" customWidth="1"/>
    <col min="12" max="12" width="2" customWidth="1"/>
    <col min="13" max="13" width="12.7109375" customWidth="1"/>
    <col min="14" max="14" width="2" customWidth="1"/>
    <col min="15" max="15" width="12.7109375" customWidth="1"/>
    <col min="16" max="16" width="2" customWidth="1"/>
    <col min="17" max="17" width="1.140625" customWidth="1"/>
    <col min="18" max="18" width="2" customWidth="1"/>
    <col min="19" max="19" width="12.140625" customWidth="1"/>
    <col min="20" max="20" width="2" customWidth="1"/>
    <col min="21" max="21" width="12.140625" customWidth="1"/>
    <col min="22" max="22" width="2" customWidth="1"/>
    <col min="23" max="23" width="12.140625" customWidth="1"/>
    <col min="24" max="24" width="9.28515625" customWidth="1"/>
  </cols>
  <sheetData>
    <row r="1" spans="1:23" ht="14.1" customHeight="1" x14ac:dyDescent="0.2">
      <c r="A1" s="156" t="s">
        <v>37</v>
      </c>
      <c r="B1" s="156"/>
      <c r="C1" s="156"/>
      <c r="D1" s="156"/>
      <c r="E1" s="156"/>
      <c r="F1" s="156"/>
      <c r="G1" s="156"/>
      <c r="H1" s="156"/>
      <c r="I1" s="156"/>
      <c r="J1" s="156"/>
      <c r="K1" s="156"/>
      <c r="L1" s="156"/>
      <c r="M1" s="156"/>
      <c r="N1" s="156"/>
      <c r="O1" s="156"/>
      <c r="P1" s="156"/>
      <c r="Q1" s="156"/>
      <c r="R1" s="156"/>
      <c r="S1" s="156"/>
      <c r="T1" s="156"/>
      <c r="U1" s="156"/>
      <c r="V1" s="156"/>
      <c r="W1" s="156"/>
    </row>
    <row r="2" spans="1:23" ht="14.1" customHeight="1" x14ac:dyDescent="0.2">
      <c r="A2" s="156" t="s">
        <v>74</v>
      </c>
      <c r="B2" s="156"/>
      <c r="C2" s="156"/>
      <c r="D2" s="156"/>
      <c r="E2" s="156"/>
      <c r="F2" s="156"/>
      <c r="G2" s="156"/>
      <c r="H2" s="156"/>
      <c r="I2" s="156"/>
      <c r="J2" s="156"/>
      <c r="K2" s="156"/>
      <c r="L2" s="156"/>
      <c r="M2" s="156"/>
      <c r="N2" s="156"/>
      <c r="O2" s="156"/>
      <c r="P2" s="156"/>
      <c r="Q2" s="156"/>
      <c r="R2" s="156"/>
      <c r="S2" s="156"/>
      <c r="T2" s="156"/>
      <c r="U2" s="156"/>
      <c r="V2" s="156"/>
      <c r="W2" s="156"/>
    </row>
    <row r="3" spans="1:23" ht="14.1" customHeight="1" x14ac:dyDescent="0.2">
      <c r="A3" s="3"/>
      <c r="B3" s="3"/>
      <c r="C3" s="3"/>
      <c r="F3" s="3"/>
      <c r="G3" s="3"/>
      <c r="H3" s="3"/>
      <c r="I3" s="3"/>
      <c r="J3" s="3"/>
      <c r="K3" s="3"/>
      <c r="L3" s="3"/>
      <c r="M3" s="3"/>
      <c r="N3" s="3"/>
      <c r="O3" s="3"/>
      <c r="P3" s="3"/>
      <c r="Q3" s="3"/>
      <c r="T3" s="3"/>
      <c r="U3" s="3"/>
      <c r="V3" s="3"/>
      <c r="W3" s="3"/>
    </row>
    <row r="4" spans="1:23" ht="14.1" customHeight="1" x14ac:dyDescent="0.2">
      <c r="A4" s="3"/>
      <c r="B4" s="3"/>
      <c r="C4" s="3"/>
      <c r="F4" s="3"/>
      <c r="G4" s="3"/>
      <c r="H4" s="3"/>
      <c r="I4" s="3"/>
      <c r="J4" s="3"/>
      <c r="K4" s="3"/>
      <c r="L4" s="3"/>
      <c r="M4" s="3"/>
      <c r="N4" s="3"/>
      <c r="O4" s="3"/>
      <c r="P4" s="3"/>
      <c r="Q4" s="3"/>
      <c r="T4" s="3"/>
      <c r="U4" s="3"/>
      <c r="V4" s="3"/>
      <c r="W4" s="3"/>
    </row>
    <row r="5" spans="1:23" ht="14.1" customHeight="1" x14ac:dyDescent="0.2">
      <c r="A5" s="3"/>
      <c r="B5" s="3"/>
      <c r="C5" s="3"/>
      <c r="E5" s="162" t="s">
        <v>99</v>
      </c>
      <c r="F5" s="162"/>
      <c r="G5" s="162"/>
      <c r="H5" s="162"/>
      <c r="I5" s="162"/>
      <c r="J5" s="162"/>
      <c r="K5" s="162"/>
      <c r="L5" s="162"/>
      <c r="M5" s="162"/>
      <c r="N5" s="3"/>
      <c r="O5" s="1" t="s">
        <v>100</v>
      </c>
      <c r="P5" s="3"/>
      <c r="Q5" s="41"/>
      <c r="R5" s="23"/>
      <c r="S5" s="162" t="s">
        <v>101</v>
      </c>
      <c r="T5" s="162"/>
      <c r="U5" s="162"/>
      <c r="V5" s="162"/>
      <c r="W5" s="162"/>
    </row>
    <row r="6" spans="1:23" ht="14.1" customHeight="1" x14ac:dyDescent="0.2">
      <c r="A6" s="3"/>
      <c r="B6" s="3"/>
      <c r="C6" s="3"/>
      <c r="D6" s="42"/>
      <c r="E6" s="18" t="s">
        <v>102</v>
      </c>
      <c r="F6" s="18"/>
      <c r="G6" s="18" t="s">
        <v>103</v>
      </c>
      <c r="H6" s="18"/>
      <c r="I6" s="18" t="s">
        <v>104</v>
      </c>
      <c r="J6" s="18"/>
      <c r="K6" s="18" t="s">
        <v>105</v>
      </c>
      <c r="L6" s="18"/>
      <c r="M6" s="18" t="s">
        <v>102</v>
      </c>
      <c r="N6" s="1"/>
      <c r="O6" s="1" t="s">
        <v>106</v>
      </c>
      <c r="P6" s="1"/>
      <c r="Q6" s="43"/>
      <c r="R6" s="42"/>
      <c r="S6" s="18" t="s">
        <v>102</v>
      </c>
      <c r="T6" s="18"/>
      <c r="U6" s="18" t="s">
        <v>102</v>
      </c>
      <c r="V6" s="18"/>
      <c r="W6" s="18"/>
    </row>
    <row r="7" spans="1:23" ht="14.1" customHeight="1" x14ac:dyDescent="0.2">
      <c r="A7" s="21" t="s">
        <v>137</v>
      </c>
      <c r="B7" s="4"/>
      <c r="C7" s="4"/>
      <c r="D7" s="42"/>
      <c r="E7" s="22">
        <v>2018</v>
      </c>
      <c r="F7" s="1"/>
      <c r="G7" s="22">
        <v>2018</v>
      </c>
      <c r="H7" s="1"/>
      <c r="I7" s="22">
        <v>2018</v>
      </c>
      <c r="J7" s="1"/>
      <c r="K7" s="22">
        <v>2017</v>
      </c>
      <c r="L7" s="1"/>
      <c r="M7" s="22">
        <v>2017</v>
      </c>
      <c r="N7" s="1"/>
      <c r="O7" s="10" t="s">
        <v>107</v>
      </c>
      <c r="P7" s="1"/>
      <c r="Q7" s="43"/>
      <c r="R7" s="42"/>
      <c r="S7" s="22">
        <v>2018</v>
      </c>
      <c r="T7" s="1"/>
      <c r="U7" s="22">
        <v>2017</v>
      </c>
      <c r="V7" s="1"/>
      <c r="W7" s="10" t="s">
        <v>108</v>
      </c>
    </row>
    <row r="8" spans="1:23" ht="14.1" customHeight="1" x14ac:dyDescent="0.2">
      <c r="A8" s="21" t="s">
        <v>267</v>
      </c>
      <c r="B8" s="4"/>
      <c r="C8" s="4"/>
      <c r="D8" s="40"/>
      <c r="E8" s="12"/>
      <c r="F8" s="4"/>
      <c r="G8" s="12"/>
      <c r="H8" s="4"/>
      <c r="I8" s="12"/>
      <c r="J8" s="4"/>
      <c r="K8" s="12"/>
      <c r="L8" s="4"/>
      <c r="M8" s="12"/>
      <c r="N8" s="4"/>
      <c r="O8" s="12"/>
      <c r="P8" s="4"/>
      <c r="Q8" s="59"/>
      <c r="R8" s="40"/>
      <c r="S8" s="12"/>
      <c r="T8" s="4"/>
      <c r="U8" s="12"/>
      <c r="V8" s="4"/>
      <c r="W8" s="12"/>
    </row>
    <row r="9" spans="1:23" ht="14.1" customHeight="1" x14ac:dyDescent="0.2">
      <c r="A9" s="49" t="s">
        <v>268</v>
      </c>
      <c r="B9" s="21"/>
      <c r="D9" s="25"/>
      <c r="E9" s="24">
        <v>116361</v>
      </c>
      <c r="F9" s="37"/>
      <c r="G9" s="24">
        <v>68253</v>
      </c>
      <c r="H9" s="37"/>
      <c r="I9" s="24">
        <v>1209</v>
      </c>
      <c r="J9" s="37"/>
      <c r="K9" s="24">
        <v>93782</v>
      </c>
      <c r="L9" s="37"/>
      <c r="M9" s="24">
        <v>162015</v>
      </c>
      <c r="N9" s="37"/>
      <c r="O9" s="24">
        <f>ROUND(E9-M9,0)</f>
        <v>-45654</v>
      </c>
      <c r="P9" s="37"/>
      <c r="Q9" s="76"/>
      <c r="R9" s="25"/>
      <c r="S9" s="24">
        <v>185823</v>
      </c>
      <c r="T9" s="37"/>
      <c r="U9" s="24">
        <v>281258</v>
      </c>
      <c r="V9" s="37"/>
      <c r="W9" s="24">
        <f>ROUND(S9-U9,0)</f>
        <v>-95435</v>
      </c>
    </row>
    <row r="10" spans="1:23" ht="14.1" customHeight="1" x14ac:dyDescent="0.2">
      <c r="A10" s="49" t="s">
        <v>269</v>
      </c>
      <c r="B10" s="21"/>
      <c r="D10" s="25"/>
      <c r="E10" s="37"/>
      <c r="F10" s="37"/>
      <c r="G10" s="37"/>
      <c r="H10" s="37"/>
      <c r="I10" s="37"/>
      <c r="J10" s="37"/>
      <c r="K10" s="37"/>
      <c r="L10" s="37"/>
      <c r="M10" s="37"/>
      <c r="N10" s="37"/>
      <c r="O10" s="21"/>
      <c r="P10" s="37"/>
      <c r="Q10" s="76"/>
      <c r="R10" s="25"/>
      <c r="S10" s="37"/>
      <c r="T10" s="37"/>
      <c r="U10" s="37"/>
      <c r="V10" s="37"/>
      <c r="W10" s="21"/>
    </row>
    <row r="11" spans="1:23" ht="14.1" customHeight="1" x14ac:dyDescent="0.2">
      <c r="A11" s="50" t="s">
        <v>270</v>
      </c>
      <c r="D11" s="25"/>
      <c r="E11" s="26">
        <v>63782</v>
      </c>
      <c r="F11" s="37"/>
      <c r="G11" s="26">
        <v>49739</v>
      </c>
      <c r="H11" s="37"/>
      <c r="I11" s="26">
        <v>49662</v>
      </c>
      <c r="J11" s="37"/>
      <c r="K11" s="26">
        <v>55289</v>
      </c>
      <c r="L11" s="37"/>
      <c r="M11" s="26">
        <v>72581</v>
      </c>
      <c r="N11" s="37"/>
      <c r="O11" s="26">
        <f>ROUND(E11-M11,0)</f>
        <v>-8799</v>
      </c>
      <c r="P11" s="37"/>
      <c r="Q11" s="76"/>
      <c r="R11" s="25"/>
      <c r="S11" s="26">
        <v>163183</v>
      </c>
      <c r="T11" s="37"/>
      <c r="U11" s="26">
        <v>174109</v>
      </c>
      <c r="V11" s="37"/>
      <c r="W11" s="26">
        <f>ROUND(S11-U11,0)</f>
        <v>-10926</v>
      </c>
    </row>
    <row r="12" spans="1:23" ht="14.1" customHeight="1" x14ac:dyDescent="0.2">
      <c r="A12" s="50" t="s">
        <v>271</v>
      </c>
      <c r="D12" s="25"/>
      <c r="E12" s="51">
        <v>21583</v>
      </c>
      <c r="F12" s="37"/>
      <c r="G12" s="51">
        <v>21548</v>
      </c>
      <c r="H12" s="37"/>
      <c r="I12" s="51">
        <v>20159</v>
      </c>
      <c r="J12" s="37"/>
      <c r="K12" s="51">
        <v>21085</v>
      </c>
      <c r="L12" s="37"/>
      <c r="M12" s="51">
        <v>21992</v>
      </c>
      <c r="N12" s="37"/>
      <c r="O12" s="51">
        <f>ROUND(E12-M12,0)</f>
        <v>-409</v>
      </c>
      <c r="P12" s="37"/>
      <c r="Q12" s="76"/>
      <c r="R12" s="25"/>
      <c r="S12" s="51">
        <v>63290</v>
      </c>
      <c r="T12" s="37"/>
      <c r="U12" s="51">
        <v>59791</v>
      </c>
      <c r="V12" s="37"/>
      <c r="W12" s="51">
        <f>ROUND(S12-U12,0)</f>
        <v>3499</v>
      </c>
    </row>
    <row r="13" spans="1:23" ht="14.1" customHeight="1" x14ac:dyDescent="0.2">
      <c r="A13" s="52" t="s">
        <v>272</v>
      </c>
      <c r="B13" s="28"/>
      <c r="D13" s="25"/>
      <c r="E13" s="53">
        <v>201726</v>
      </c>
      <c r="F13" s="37"/>
      <c r="G13" s="53">
        <f>ROUND(SUM(G9:G12),0)</f>
        <v>139540</v>
      </c>
      <c r="H13" s="37"/>
      <c r="I13" s="53">
        <f>ROUND(SUM(I9:I12),0)</f>
        <v>71030</v>
      </c>
      <c r="J13" s="37"/>
      <c r="K13" s="53">
        <f>ROUND(SUM(K9:K12),0)</f>
        <v>170156</v>
      </c>
      <c r="L13" s="37"/>
      <c r="M13" s="53">
        <f>ROUND(SUM(M9:M12),0)</f>
        <v>256588</v>
      </c>
      <c r="N13" s="37"/>
      <c r="O13" s="53">
        <f>ROUND(SUM(O9:O12),0)</f>
        <v>-54862</v>
      </c>
      <c r="P13" s="37"/>
      <c r="Q13" s="76"/>
      <c r="R13" s="25"/>
      <c r="S13" s="53">
        <v>412296</v>
      </c>
      <c r="T13" s="37"/>
      <c r="U13" s="53">
        <f>ROUND(SUM(U9:U12),0)</f>
        <v>515158</v>
      </c>
      <c r="V13" s="37"/>
      <c r="W13" s="53">
        <f>ROUND(SUM(W9:W12),0)</f>
        <v>-102862</v>
      </c>
    </row>
    <row r="14" spans="1:23" ht="14.1" customHeight="1" x14ac:dyDescent="0.2">
      <c r="A14" s="21" t="s">
        <v>273</v>
      </c>
      <c r="B14" s="3"/>
      <c r="C14" s="3"/>
      <c r="D14" s="25"/>
      <c r="E14" s="37"/>
      <c r="F14" s="37"/>
      <c r="G14" s="37"/>
      <c r="H14" s="37"/>
      <c r="I14" s="37"/>
      <c r="J14" s="37"/>
      <c r="K14" s="37"/>
      <c r="L14" s="37"/>
      <c r="M14" s="37"/>
      <c r="N14" s="37"/>
      <c r="O14" s="21"/>
      <c r="P14" s="37"/>
      <c r="Q14" s="76"/>
      <c r="R14" s="25"/>
      <c r="S14" s="37"/>
      <c r="T14" s="37"/>
      <c r="U14" s="37"/>
      <c r="V14" s="37"/>
      <c r="W14" s="21"/>
    </row>
    <row r="15" spans="1:23" ht="14.1" customHeight="1" x14ac:dyDescent="0.2">
      <c r="A15" s="49" t="s">
        <v>58</v>
      </c>
      <c r="B15" s="21"/>
      <c r="C15" s="3"/>
      <c r="D15" s="25"/>
      <c r="E15" s="26">
        <v>19952</v>
      </c>
      <c r="F15" s="37"/>
      <c r="G15" s="26">
        <v>22162</v>
      </c>
      <c r="H15" s="37"/>
      <c r="I15" s="26">
        <v>25557</v>
      </c>
      <c r="J15" s="37"/>
      <c r="K15" s="26">
        <v>38618</v>
      </c>
      <c r="L15" s="37"/>
      <c r="M15" s="26">
        <v>27361</v>
      </c>
      <c r="N15" s="37"/>
      <c r="O15" s="26">
        <f>ROUND(E15-M15,0)</f>
        <v>-7409</v>
      </c>
      <c r="P15" s="37"/>
      <c r="Q15" s="76"/>
      <c r="R15" s="25"/>
      <c r="S15" s="26">
        <v>67671</v>
      </c>
      <c r="T15" s="37"/>
      <c r="U15" s="26">
        <v>75315</v>
      </c>
      <c r="V15" s="37"/>
      <c r="W15" s="26">
        <f>ROUND(S15-U15,0)</f>
        <v>-7644</v>
      </c>
    </row>
    <row r="16" spans="1:23" ht="14.1" customHeight="1" x14ac:dyDescent="0.2">
      <c r="A16" s="49" t="s">
        <v>60</v>
      </c>
      <c r="B16" s="21"/>
      <c r="C16" s="3"/>
      <c r="D16" s="25"/>
      <c r="E16" s="51">
        <v>1646</v>
      </c>
      <c r="F16" s="37"/>
      <c r="G16" s="51">
        <v>3544</v>
      </c>
      <c r="H16" s="37"/>
      <c r="I16" s="51">
        <v>3191</v>
      </c>
      <c r="J16" s="37"/>
      <c r="K16" s="51">
        <v>4154</v>
      </c>
      <c r="L16" s="37"/>
      <c r="M16" s="51">
        <v>4472</v>
      </c>
      <c r="N16" s="37"/>
      <c r="O16" s="51">
        <f>ROUND(E16-M16,0)</f>
        <v>-2826</v>
      </c>
      <c r="P16" s="37"/>
      <c r="Q16" s="76"/>
      <c r="R16" s="25"/>
      <c r="S16" s="51">
        <v>8381</v>
      </c>
      <c r="T16" s="37"/>
      <c r="U16" s="51">
        <v>12489</v>
      </c>
      <c r="V16" s="37"/>
      <c r="W16" s="51">
        <f>ROUND(S16-U16,0)</f>
        <v>-4108</v>
      </c>
    </row>
    <row r="17" spans="1:23" ht="14.1" customHeight="1" x14ac:dyDescent="0.2">
      <c r="A17" s="52" t="s">
        <v>274</v>
      </c>
      <c r="D17" s="25"/>
      <c r="E17" s="53">
        <v>21598</v>
      </c>
      <c r="F17" s="37"/>
      <c r="G17" s="53">
        <f>ROUND(SUM(G15:G16),0)</f>
        <v>25706</v>
      </c>
      <c r="H17" s="37"/>
      <c r="I17" s="53">
        <f>ROUND(SUM(I15:I16),0)</f>
        <v>28748</v>
      </c>
      <c r="J17" s="37"/>
      <c r="K17" s="53">
        <f>ROUND(SUM(K15:K16),0)</f>
        <v>42772</v>
      </c>
      <c r="L17" s="37"/>
      <c r="M17" s="53">
        <f>ROUND(SUM(M15:M16),0)</f>
        <v>31833</v>
      </c>
      <c r="N17" s="37"/>
      <c r="O17" s="53">
        <f>ROUND(SUM(O15:O16),0)</f>
        <v>-10235</v>
      </c>
      <c r="P17" s="37"/>
      <c r="Q17" s="76"/>
      <c r="R17" s="25"/>
      <c r="S17" s="53">
        <v>76052</v>
      </c>
      <c r="T17" s="37"/>
      <c r="U17" s="53">
        <f>ROUND(SUM(U15:U16),0)</f>
        <v>87804</v>
      </c>
      <c r="V17" s="37"/>
      <c r="W17" s="53">
        <f>ROUND(SUM(W15:W16),0)</f>
        <v>-11752</v>
      </c>
    </row>
    <row r="18" spans="1:23" ht="14.1" customHeight="1" x14ac:dyDescent="0.2">
      <c r="A18" s="21" t="s">
        <v>275</v>
      </c>
      <c r="B18" s="3"/>
      <c r="C18" s="3"/>
      <c r="D18" s="25"/>
      <c r="E18" s="37"/>
      <c r="F18" s="37"/>
      <c r="G18" s="37"/>
      <c r="H18" s="37"/>
      <c r="I18" s="37"/>
      <c r="J18" s="37"/>
      <c r="K18" s="37"/>
      <c r="L18" s="37"/>
      <c r="M18" s="37"/>
      <c r="N18" s="37"/>
      <c r="O18" s="21"/>
      <c r="P18" s="37"/>
      <c r="Q18" s="76"/>
      <c r="R18" s="25"/>
      <c r="S18" s="37"/>
      <c r="T18" s="37"/>
      <c r="U18" s="37"/>
      <c r="V18" s="37"/>
      <c r="W18" s="21"/>
    </row>
    <row r="19" spans="1:23" ht="14.1" customHeight="1" x14ac:dyDescent="0.2">
      <c r="A19" s="49" t="s">
        <v>62</v>
      </c>
      <c r="B19" s="21"/>
      <c r="D19" s="25"/>
      <c r="E19" s="26">
        <v>18370</v>
      </c>
      <c r="F19" s="37"/>
      <c r="G19" s="26">
        <v>6468</v>
      </c>
      <c r="H19" s="37"/>
      <c r="I19" s="26">
        <v>15412</v>
      </c>
      <c r="J19" s="37"/>
      <c r="K19" s="26">
        <v>29690</v>
      </c>
      <c r="L19" s="37"/>
      <c r="M19" s="26">
        <v>15421</v>
      </c>
      <c r="N19" s="37"/>
      <c r="O19" s="26">
        <f>ROUND(E19-M19,0)</f>
        <v>2949</v>
      </c>
      <c r="P19" s="37"/>
      <c r="Q19" s="76"/>
      <c r="R19" s="25"/>
      <c r="S19" s="26">
        <v>40250</v>
      </c>
      <c r="T19" s="37"/>
      <c r="U19" s="26">
        <v>40744</v>
      </c>
      <c r="V19" s="37"/>
      <c r="W19" s="26">
        <f>ROUND(S19-U19,0)</f>
        <v>-494</v>
      </c>
    </row>
    <row r="20" spans="1:23" ht="14.1" customHeight="1" x14ac:dyDescent="0.2">
      <c r="A20" s="49" t="s">
        <v>64</v>
      </c>
      <c r="B20" s="21"/>
      <c r="D20" s="25"/>
      <c r="E20" s="51">
        <v>56431</v>
      </c>
      <c r="F20" s="37"/>
      <c r="G20" s="51">
        <v>59498</v>
      </c>
      <c r="H20" s="37"/>
      <c r="I20" s="51">
        <v>35888</v>
      </c>
      <c r="J20" s="37"/>
      <c r="K20" s="51">
        <v>34517</v>
      </c>
      <c r="L20" s="37"/>
      <c r="M20" s="51">
        <v>29668</v>
      </c>
      <c r="N20" s="37"/>
      <c r="O20" s="51">
        <f>ROUND(E20-M20,0)</f>
        <v>26763</v>
      </c>
      <c r="P20" s="37"/>
      <c r="Q20" s="76"/>
      <c r="R20" s="25"/>
      <c r="S20" s="51">
        <v>151817</v>
      </c>
      <c r="T20" s="37"/>
      <c r="U20" s="51">
        <v>83674</v>
      </c>
      <c r="V20" s="37"/>
      <c r="W20" s="51">
        <f>ROUND(S20-U20,0)</f>
        <v>68143</v>
      </c>
    </row>
    <row r="21" spans="1:23" ht="14.1" customHeight="1" x14ac:dyDescent="0.2">
      <c r="A21" s="52" t="s">
        <v>276</v>
      </c>
      <c r="D21" s="25"/>
      <c r="E21" s="53">
        <v>74801</v>
      </c>
      <c r="F21" s="37"/>
      <c r="G21" s="53">
        <f>ROUND(SUM(G19:G20),0)</f>
        <v>65966</v>
      </c>
      <c r="H21" s="37"/>
      <c r="I21" s="53">
        <f>ROUND(SUM(I19:I20),0)</f>
        <v>51300</v>
      </c>
      <c r="J21" s="37"/>
      <c r="K21" s="53">
        <f>ROUND(SUM(K19:K20),0)</f>
        <v>64207</v>
      </c>
      <c r="L21" s="37"/>
      <c r="M21" s="53">
        <f>ROUND(SUM(M19:M20),0)</f>
        <v>45089</v>
      </c>
      <c r="N21" s="37"/>
      <c r="O21" s="53">
        <f>ROUND(SUM(O19:O20),0)</f>
        <v>29712</v>
      </c>
      <c r="P21" s="37"/>
      <c r="Q21" s="76"/>
      <c r="R21" s="25"/>
      <c r="S21" s="53">
        <v>192067</v>
      </c>
      <c r="T21" s="37"/>
      <c r="U21" s="53">
        <f>ROUND(SUM(U19:U20),0)</f>
        <v>124418</v>
      </c>
      <c r="V21" s="37"/>
      <c r="W21" s="53">
        <f>ROUND(SUM(W19:W20),0)</f>
        <v>67649</v>
      </c>
    </row>
    <row r="22" spans="1:23" ht="14.1" customHeight="1" x14ac:dyDescent="0.2">
      <c r="A22" s="21" t="s">
        <v>277</v>
      </c>
      <c r="B22" s="3"/>
      <c r="C22" s="3"/>
      <c r="D22" s="25"/>
      <c r="E22" s="37"/>
      <c r="F22" s="37"/>
      <c r="G22" s="37"/>
      <c r="H22" s="37"/>
      <c r="I22" s="37"/>
      <c r="J22" s="37"/>
      <c r="K22" s="37"/>
      <c r="L22" s="37"/>
      <c r="M22" s="37"/>
      <c r="N22" s="37"/>
      <c r="O22" s="21"/>
      <c r="P22" s="37"/>
      <c r="Q22" s="76"/>
      <c r="R22" s="25"/>
      <c r="S22" s="37"/>
      <c r="T22" s="37"/>
      <c r="U22" s="37"/>
      <c r="V22" s="37"/>
      <c r="W22" s="21"/>
    </row>
    <row r="23" spans="1:23" ht="14.1" customHeight="1" x14ac:dyDescent="0.2">
      <c r="A23" s="49" t="s">
        <v>66</v>
      </c>
      <c r="B23" s="21"/>
      <c r="D23" s="25"/>
      <c r="E23" s="26">
        <v>62006</v>
      </c>
      <c r="F23" s="37"/>
      <c r="G23" s="26">
        <v>58862</v>
      </c>
      <c r="H23" s="37"/>
      <c r="I23" s="26">
        <v>22882</v>
      </c>
      <c r="J23" s="37"/>
      <c r="K23" s="26">
        <v>27227</v>
      </c>
      <c r="L23" s="37"/>
      <c r="M23" s="26">
        <v>26564</v>
      </c>
      <c r="N23" s="37"/>
      <c r="O23" s="26">
        <f>ROUND(E23-M23,0)</f>
        <v>35442</v>
      </c>
      <c r="P23" s="37"/>
      <c r="Q23" s="76"/>
      <c r="R23" s="25"/>
      <c r="S23" s="26">
        <v>143750</v>
      </c>
      <c r="T23" s="37"/>
      <c r="U23" s="26">
        <v>121574</v>
      </c>
      <c r="V23" s="37"/>
      <c r="W23" s="26">
        <f>ROUND(S23-U23,0)</f>
        <v>22176</v>
      </c>
    </row>
    <row r="24" spans="1:23" ht="14.1" customHeight="1" x14ac:dyDescent="0.2">
      <c r="A24" s="49" t="s">
        <v>68</v>
      </c>
      <c r="B24" s="21"/>
      <c r="D24" s="25"/>
      <c r="E24" s="51">
        <v>1339</v>
      </c>
      <c r="F24" s="37"/>
      <c r="G24" s="51">
        <v>2864</v>
      </c>
      <c r="H24" s="37"/>
      <c r="I24" s="51">
        <v>1278</v>
      </c>
      <c r="J24" s="37"/>
      <c r="K24" s="51">
        <v>702</v>
      </c>
      <c r="L24" s="37"/>
      <c r="M24" s="51">
        <v>-245</v>
      </c>
      <c r="N24" s="37"/>
      <c r="O24" s="51">
        <f>ROUND(E24-M24,0)</f>
        <v>1584</v>
      </c>
      <c r="P24" s="37"/>
      <c r="Q24" s="76"/>
      <c r="R24" s="25"/>
      <c r="S24" s="51">
        <v>5481</v>
      </c>
      <c r="T24" s="37"/>
      <c r="U24" s="51">
        <v>1930</v>
      </c>
      <c r="V24" s="37"/>
      <c r="W24" s="51">
        <f>ROUND(S24-U24,0)</f>
        <v>3551</v>
      </c>
    </row>
    <row r="25" spans="1:23" ht="14.1" customHeight="1" x14ac:dyDescent="0.2">
      <c r="A25" s="52" t="s">
        <v>278</v>
      </c>
      <c r="D25" s="25"/>
      <c r="E25" s="53">
        <v>63345</v>
      </c>
      <c r="F25" s="37"/>
      <c r="G25" s="53">
        <f>ROUND(SUM(G23:G24),0)</f>
        <v>61726</v>
      </c>
      <c r="H25" s="37"/>
      <c r="I25" s="53">
        <f>ROUND(SUM(I23:I24),0)</f>
        <v>24160</v>
      </c>
      <c r="J25" s="37"/>
      <c r="K25" s="53">
        <f>ROUND(SUM(K23:K24),0)</f>
        <v>27929</v>
      </c>
      <c r="L25" s="37"/>
      <c r="M25" s="53">
        <f>ROUND(SUM(M23:M24),0)</f>
        <v>26319</v>
      </c>
      <c r="N25" s="37"/>
      <c r="O25" s="53">
        <f>ROUND(SUM(O23:O24),0)</f>
        <v>37026</v>
      </c>
      <c r="P25" s="37"/>
      <c r="Q25" s="76"/>
      <c r="R25" s="25"/>
      <c r="S25" s="53">
        <v>149231</v>
      </c>
      <c r="T25" s="37"/>
      <c r="U25" s="53">
        <f>ROUND(SUM(U23:U24),0)</f>
        <v>123504</v>
      </c>
      <c r="V25" s="37"/>
      <c r="W25" s="53">
        <f>ROUND(SUM(W23:W24),0)</f>
        <v>25727</v>
      </c>
    </row>
    <row r="26" spans="1:23" ht="14.1" customHeight="1" x14ac:dyDescent="0.2">
      <c r="A26" s="21" t="s">
        <v>70</v>
      </c>
      <c r="B26" s="3"/>
      <c r="C26" s="3"/>
      <c r="D26" s="25"/>
      <c r="E26" s="51">
        <v>-18057</v>
      </c>
      <c r="F26" s="37"/>
      <c r="G26" s="51">
        <v>-42861</v>
      </c>
      <c r="H26" s="37"/>
      <c r="I26" s="51">
        <v>-30937</v>
      </c>
      <c r="J26" s="37"/>
      <c r="K26" s="51">
        <v>-59637</v>
      </c>
      <c r="L26" s="37"/>
      <c r="M26" s="51">
        <v>-21686</v>
      </c>
      <c r="N26" s="37"/>
      <c r="O26" s="51">
        <f>ROUND(E26-M26,0)</f>
        <v>3629</v>
      </c>
      <c r="P26" s="37"/>
      <c r="Q26" s="76"/>
      <c r="R26" s="25"/>
      <c r="S26" s="51">
        <v>-91855</v>
      </c>
      <c r="T26" s="37"/>
      <c r="U26" s="51">
        <v>-57787</v>
      </c>
      <c r="V26" s="37"/>
      <c r="W26" s="51">
        <f>ROUND(S26-U26,0)</f>
        <v>-34068</v>
      </c>
    </row>
    <row r="27" spans="1:23" ht="14.1" customHeight="1" x14ac:dyDescent="0.2">
      <c r="A27" s="21" t="s">
        <v>280</v>
      </c>
      <c r="B27" s="3"/>
      <c r="C27" s="3"/>
      <c r="D27" s="25"/>
      <c r="E27" s="89">
        <v>343413</v>
      </c>
      <c r="F27" s="37"/>
      <c r="G27" s="89">
        <f>ROUND(SUM(G13,G17,G21,G25,G26),0)</f>
        <v>250077</v>
      </c>
      <c r="H27" s="37"/>
      <c r="I27" s="89">
        <f>ROUND(SUM(I13,I17,I21,I25,I26),0)</f>
        <v>144301</v>
      </c>
      <c r="J27" s="37"/>
      <c r="K27" s="89">
        <f>ROUND(SUM(K13,K17,K21,K25,K26),0)</f>
        <v>245427</v>
      </c>
      <c r="L27" s="37"/>
      <c r="M27" s="89">
        <f>ROUND(SUM(M13,M17,M21,M25,M26),0)</f>
        <v>338143</v>
      </c>
      <c r="N27" s="37"/>
      <c r="O27" s="89">
        <f>ROUND(SUM(O13,O17,O21,O25,O26),0)</f>
        <v>5270</v>
      </c>
      <c r="P27" s="37"/>
      <c r="Q27" s="76"/>
      <c r="R27" s="25"/>
      <c r="S27" s="89">
        <v>737791</v>
      </c>
      <c r="T27" s="37"/>
      <c r="U27" s="89">
        <f>ROUND(SUM(U13,U17,U21,U25,U26),0)</f>
        <v>793097</v>
      </c>
      <c r="V27" s="37"/>
      <c r="W27" s="89">
        <f>ROUND(SUM(W13,W17,W21,W25,W26),0)</f>
        <v>-55306</v>
      </c>
    </row>
    <row r="28" spans="1:23" ht="14.1" customHeight="1" x14ac:dyDescent="0.2">
      <c r="A28" s="3"/>
      <c r="B28" s="3"/>
      <c r="C28" s="3"/>
      <c r="E28" s="17"/>
      <c r="F28" s="3"/>
      <c r="G28" s="78"/>
      <c r="H28" s="3"/>
      <c r="I28" s="78"/>
      <c r="J28" s="3"/>
      <c r="K28" s="78"/>
      <c r="L28" s="3"/>
      <c r="M28" s="78"/>
      <c r="N28" s="3"/>
      <c r="O28" s="78"/>
      <c r="P28" s="3"/>
      <c r="Q28" s="4"/>
      <c r="S28" s="17"/>
      <c r="T28" s="3"/>
      <c r="U28" s="78"/>
      <c r="V28" s="3"/>
      <c r="W28" s="78"/>
    </row>
    <row r="29" spans="1:23" ht="14.1" customHeight="1" x14ac:dyDescent="0.2">
      <c r="A29" s="163" t="s">
        <v>220</v>
      </c>
      <c r="B29" s="164"/>
      <c r="C29" s="164"/>
      <c r="D29" s="164"/>
      <c r="E29" s="164"/>
      <c r="F29" s="164"/>
      <c r="G29" s="164"/>
      <c r="H29" s="164"/>
      <c r="I29" s="164"/>
      <c r="J29" s="164"/>
      <c r="K29" s="164"/>
      <c r="L29" s="164"/>
      <c r="M29" s="164"/>
      <c r="N29" s="164"/>
      <c r="O29" s="164"/>
      <c r="P29" s="47"/>
      <c r="Q29" s="47"/>
      <c r="R29" s="47"/>
      <c r="S29" s="47"/>
      <c r="T29" s="47"/>
      <c r="U29" s="47"/>
      <c r="V29" s="47"/>
      <c r="W29" s="47"/>
    </row>
    <row r="30" spans="1:23" ht="14.1" customHeight="1" x14ac:dyDescent="0.2">
      <c r="A30" s="39"/>
      <c r="B30" s="39"/>
      <c r="C30" s="39"/>
      <c r="F30" s="3"/>
      <c r="G30" s="3"/>
      <c r="H30" s="3"/>
      <c r="I30" s="3"/>
      <c r="J30" s="3"/>
      <c r="K30" s="3"/>
      <c r="L30" s="3"/>
      <c r="M30" s="3"/>
      <c r="N30" s="3"/>
      <c r="O30" s="3"/>
      <c r="P30" s="3"/>
      <c r="Q30" s="4"/>
      <c r="S30" s="3"/>
      <c r="T30" s="3"/>
      <c r="U30" s="3"/>
      <c r="V30" s="3"/>
      <c r="W30" s="3"/>
    </row>
    <row r="31" spans="1:23" ht="14.1" customHeight="1" x14ac:dyDescent="0.2">
      <c r="A31" s="39"/>
      <c r="B31" s="39"/>
      <c r="C31" s="39"/>
      <c r="F31" s="3"/>
      <c r="G31" s="3"/>
      <c r="H31" s="3"/>
      <c r="I31" s="3"/>
      <c r="J31" s="3"/>
      <c r="K31" s="3"/>
      <c r="L31" s="3"/>
      <c r="M31" s="3"/>
      <c r="N31" s="3"/>
      <c r="O31" s="3"/>
      <c r="P31" s="3"/>
      <c r="Q31" s="4"/>
      <c r="S31" s="3"/>
      <c r="T31" s="3"/>
      <c r="U31" s="3"/>
      <c r="V31" s="3"/>
      <c r="W31" s="3"/>
    </row>
  </sheetData>
  <mergeCells count="5">
    <mergeCell ref="A2:W2"/>
    <mergeCell ref="A1:W1"/>
    <mergeCell ref="E5:M5"/>
    <mergeCell ref="A29:O29"/>
    <mergeCell ref="S5:W5"/>
  </mergeCells>
  <pageMargins left="0.75" right="0.75" top="1" bottom="1" header="0.5" footer="0.5"/>
  <pageSetup scale="61" orientation="landscape" r:id="rId1"/>
  <headerFooter>
    <oddFooter>&amp;L&amp;A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9"/>
  <sheetViews>
    <sheetView showGridLines="0" showRuler="0" zoomScaleNormal="100" workbookViewId="0">
      <selection sqref="A1:M1"/>
    </sheetView>
  </sheetViews>
  <sheetFormatPr defaultColWidth="13.7109375" defaultRowHeight="12.75" x14ac:dyDescent="0.2"/>
  <cols>
    <col min="1" max="1" width="48.42578125" customWidth="1"/>
    <col min="2" max="2" width="2" customWidth="1"/>
    <col min="3" max="3" width="15.85546875" customWidth="1"/>
    <col min="4" max="4" width="2" customWidth="1"/>
    <col min="5" max="5" width="15.85546875" customWidth="1"/>
    <col min="6" max="6" width="2" customWidth="1"/>
    <col min="7" max="7" width="15.85546875" customWidth="1"/>
    <col min="8" max="8" width="2" customWidth="1"/>
    <col min="9" max="9" width="15.85546875" customWidth="1"/>
    <col min="10" max="10" width="2" customWidth="1"/>
    <col min="11" max="11" width="15.85546875" customWidth="1"/>
    <col min="12" max="12" width="2" customWidth="1"/>
    <col min="13" max="13" width="13.42578125" customWidth="1"/>
    <col min="14" max="14" width="1.42578125" customWidth="1"/>
    <col min="15" max="15" width="1.140625" customWidth="1"/>
    <col min="16" max="16" width="1.42578125" customWidth="1"/>
    <col min="17" max="17" width="12.85546875" customWidth="1"/>
    <col min="18" max="18" width="1" customWidth="1"/>
    <col min="19" max="19" width="13.42578125" customWidth="1"/>
    <col min="20" max="20" width="1" customWidth="1"/>
    <col min="21" max="21" width="13.85546875" customWidth="1"/>
    <col min="22" max="22" width="9.28515625" customWidth="1"/>
    <col min="23" max="23" width="12.42578125" customWidth="1"/>
  </cols>
  <sheetData>
    <row r="1" spans="1:21" ht="14.1" customHeight="1" x14ac:dyDescent="0.2">
      <c r="A1" s="156" t="s">
        <v>37</v>
      </c>
      <c r="B1" s="156"/>
      <c r="C1" s="156"/>
      <c r="D1" s="156"/>
      <c r="E1" s="156"/>
      <c r="F1" s="156"/>
      <c r="G1" s="156"/>
      <c r="H1" s="156"/>
      <c r="I1" s="156"/>
      <c r="J1" s="156"/>
      <c r="K1" s="156"/>
      <c r="L1" s="156"/>
      <c r="M1" s="156"/>
      <c r="N1" s="2"/>
      <c r="O1" s="2"/>
      <c r="P1" s="95"/>
      <c r="Q1" s="2"/>
      <c r="R1" s="2"/>
      <c r="S1" s="2"/>
      <c r="T1" s="2"/>
      <c r="U1" s="2"/>
    </row>
    <row r="2" spans="1:21" ht="14.1" customHeight="1" x14ac:dyDescent="0.2">
      <c r="A2" s="156" t="s">
        <v>76</v>
      </c>
      <c r="B2" s="156"/>
      <c r="C2" s="156"/>
      <c r="D2" s="156"/>
      <c r="E2" s="156"/>
      <c r="F2" s="156"/>
      <c r="G2" s="156"/>
      <c r="H2" s="156"/>
      <c r="I2" s="156"/>
      <c r="J2" s="156"/>
      <c r="K2" s="156"/>
      <c r="L2" s="156"/>
      <c r="M2" s="156"/>
      <c r="N2" s="2"/>
      <c r="O2" s="2"/>
      <c r="P2" s="95"/>
      <c r="Q2" s="2"/>
      <c r="R2" s="2"/>
      <c r="S2" s="2"/>
      <c r="T2" s="2"/>
      <c r="U2" s="2"/>
    </row>
    <row r="3" spans="1:21" ht="14.1" customHeight="1" x14ac:dyDescent="0.2">
      <c r="A3" s="156" t="s">
        <v>137</v>
      </c>
      <c r="B3" s="156"/>
      <c r="C3" s="156"/>
      <c r="D3" s="156"/>
      <c r="E3" s="156"/>
      <c r="F3" s="156"/>
      <c r="G3" s="156"/>
      <c r="H3" s="156"/>
      <c r="I3" s="156"/>
      <c r="J3" s="156"/>
      <c r="K3" s="156"/>
      <c r="L3" s="156"/>
      <c r="M3" s="156"/>
    </row>
    <row r="4" spans="1:21" ht="14.1" customHeight="1" x14ac:dyDescent="0.2">
      <c r="A4" s="4"/>
      <c r="B4" s="40"/>
      <c r="C4" s="4"/>
      <c r="D4" s="4"/>
      <c r="E4" s="4"/>
      <c r="F4" s="4"/>
      <c r="G4" s="4"/>
      <c r="H4" s="4"/>
      <c r="I4" s="4"/>
      <c r="J4" s="4"/>
      <c r="K4" s="4"/>
      <c r="L4" s="4"/>
      <c r="M4" s="4"/>
    </row>
    <row r="5" spans="1:21" ht="14.1" customHeight="1" x14ac:dyDescent="0.2">
      <c r="A5" s="4"/>
      <c r="B5" s="40"/>
      <c r="C5" s="4"/>
      <c r="D5" s="4"/>
      <c r="E5" s="4"/>
      <c r="F5" s="4"/>
      <c r="G5" s="4"/>
      <c r="H5" s="4"/>
      <c r="I5" s="4"/>
      <c r="J5" s="4"/>
      <c r="K5" s="4"/>
    </row>
    <row r="6" spans="1:21" ht="14.1" customHeight="1" x14ac:dyDescent="0.2">
      <c r="A6" s="173" t="s">
        <v>281</v>
      </c>
      <c r="B6" s="173"/>
      <c r="C6" s="173"/>
      <c r="D6" s="173"/>
      <c r="E6" s="173"/>
      <c r="F6" s="173"/>
      <c r="G6" s="173"/>
      <c r="H6" s="173"/>
      <c r="I6" s="173"/>
      <c r="J6" s="173"/>
      <c r="K6" s="173"/>
      <c r="L6" s="2"/>
      <c r="M6" s="2"/>
      <c r="N6" s="2"/>
      <c r="O6" s="2"/>
      <c r="P6" s="95"/>
      <c r="Q6" s="2"/>
      <c r="R6" s="2"/>
      <c r="S6" s="2"/>
      <c r="T6" s="2"/>
      <c r="U6" s="2"/>
    </row>
    <row r="7" spans="1:21" ht="14.1" customHeight="1" x14ac:dyDescent="0.2">
      <c r="A7" s="17"/>
      <c r="B7" s="17"/>
      <c r="C7" s="78"/>
      <c r="D7" s="78"/>
      <c r="E7" s="78"/>
      <c r="F7" s="78"/>
      <c r="G7" s="78"/>
      <c r="H7" s="78"/>
      <c r="I7" s="78"/>
      <c r="J7" s="78"/>
      <c r="K7" s="78"/>
    </row>
    <row r="8" spans="1:21" ht="14.1" customHeight="1" x14ac:dyDescent="0.2">
      <c r="A8" s="3"/>
      <c r="B8" s="42"/>
      <c r="C8" s="1" t="s">
        <v>102</v>
      </c>
      <c r="D8" s="1"/>
      <c r="E8" s="1" t="s">
        <v>103</v>
      </c>
      <c r="F8" s="1"/>
      <c r="G8" s="1" t="s">
        <v>104</v>
      </c>
      <c r="H8" s="1"/>
      <c r="I8" s="1" t="s">
        <v>105</v>
      </c>
      <c r="J8" s="1"/>
      <c r="K8" s="1" t="s">
        <v>102</v>
      </c>
    </row>
    <row r="9" spans="1:21" ht="14.1" customHeight="1" x14ac:dyDescent="0.2">
      <c r="B9" s="42"/>
      <c r="C9" s="22">
        <v>2018</v>
      </c>
      <c r="D9" s="1"/>
      <c r="E9" s="22">
        <v>2018</v>
      </c>
      <c r="F9" s="1"/>
      <c r="G9" s="22">
        <v>2018</v>
      </c>
      <c r="H9" s="1"/>
      <c r="I9" s="22">
        <v>2017</v>
      </c>
      <c r="J9" s="1"/>
      <c r="K9" s="22">
        <v>2017</v>
      </c>
    </row>
    <row r="10" spans="1:21" ht="14.1" customHeight="1" x14ac:dyDescent="0.2">
      <c r="B10" s="42"/>
      <c r="C10" s="18"/>
      <c r="D10" s="1"/>
      <c r="E10" s="18"/>
      <c r="F10" s="1"/>
      <c r="G10" s="18"/>
      <c r="H10" s="1"/>
      <c r="I10" s="18"/>
      <c r="J10" s="1"/>
      <c r="K10" s="18"/>
    </row>
    <row r="11" spans="1:21" ht="14.1" customHeight="1" x14ac:dyDescent="0.2">
      <c r="A11" s="90" t="s">
        <v>282</v>
      </c>
      <c r="B11" s="23"/>
      <c r="C11" s="24">
        <v>39005212</v>
      </c>
      <c r="D11" s="3"/>
      <c r="E11" s="24">
        <v>36784954</v>
      </c>
      <c r="F11" s="3"/>
      <c r="G11" s="24">
        <v>37945260</v>
      </c>
      <c r="H11" s="3"/>
      <c r="I11" s="24">
        <v>38150820</v>
      </c>
      <c r="J11" s="3"/>
      <c r="K11" s="24">
        <v>36381742</v>
      </c>
      <c r="L11" s="3"/>
      <c r="M11" s="3"/>
      <c r="N11" s="3"/>
      <c r="O11" s="3"/>
      <c r="Q11" s="3"/>
      <c r="R11" s="3"/>
      <c r="S11" s="3"/>
      <c r="T11" s="3"/>
      <c r="U11" s="3"/>
    </row>
    <row r="12" spans="1:21" ht="14.1" customHeight="1" x14ac:dyDescent="0.2">
      <c r="A12" s="90" t="s">
        <v>283</v>
      </c>
      <c r="B12" s="23"/>
      <c r="C12" s="26">
        <v>101069</v>
      </c>
      <c r="D12" s="3"/>
      <c r="E12" s="26">
        <v>108070</v>
      </c>
      <c r="F12" s="3"/>
      <c r="G12" s="26">
        <v>103983</v>
      </c>
      <c r="H12" s="3"/>
      <c r="I12" s="26">
        <v>100152</v>
      </c>
      <c r="J12" s="3"/>
      <c r="K12" s="26">
        <v>112931</v>
      </c>
      <c r="L12" s="3"/>
      <c r="M12" s="3"/>
      <c r="N12" s="3"/>
      <c r="O12" s="3"/>
      <c r="Q12" s="3"/>
      <c r="R12" s="3"/>
      <c r="S12" s="3"/>
      <c r="T12" s="3"/>
      <c r="U12" s="3"/>
    </row>
    <row r="13" spans="1:21" ht="14.1" customHeight="1" x14ac:dyDescent="0.2">
      <c r="A13" s="90" t="s">
        <v>180</v>
      </c>
      <c r="B13" s="23"/>
      <c r="C13" s="26">
        <v>4779074</v>
      </c>
      <c r="D13" s="3"/>
      <c r="E13" s="26">
        <v>4558669</v>
      </c>
      <c r="F13" s="3"/>
      <c r="G13" s="26">
        <v>4437994</v>
      </c>
      <c r="H13" s="3"/>
      <c r="I13" s="26">
        <v>4400533</v>
      </c>
      <c r="J13" s="3"/>
      <c r="K13" s="26">
        <v>4322329</v>
      </c>
      <c r="L13" s="3"/>
      <c r="M13" s="3"/>
      <c r="N13" s="3"/>
      <c r="O13" s="3"/>
      <c r="Q13" s="3"/>
      <c r="R13" s="3"/>
      <c r="S13" s="3"/>
      <c r="T13" s="3"/>
      <c r="U13" s="3"/>
    </row>
    <row r="14" spans="1:21" ht="14.1" customHeight="1" x14ac:dyDescent="0.2">
      <c r="A14" s="90" t="s">
        <v>181</v>
      </c>
      <c r="B14" s="23"/>
      <c r="C14" s="26">
        <v>1320050</v>
      </c>
      <c r="D14" s="3"/>
      <c r="E14" s="26">
        <v>1339252</v>
      </c>
      <c r="F14" s="3"/>
      <c r="G14" s="26">
        <v>1346930</v>
      </c>
      <c r="H14" s="3"/>
      <c r="I14" s="26">
        <v>1357624</v>
      </c>
      <c r="J14" s="3"/>
      <c r="K14" s="26">
        <v>1340146</v>
      </c>
      <c r="L14" s="3"/>
      <c r="M14" s="3"/>
      <c r="N14" s="3"/>
      <c r="O14" s="3"/>
      <c r="Q14" s="3"/>
      <c r="R14" s="3"/>
      <c r="S14" s="3"/>
      <c r="T14" s="3"/>
      <c r="U14" s="3"/>
    </row>
    <row r="15" spans="1:21" ht="14.1" customHeight="1" x14ac:dyDescent="0.2">
      <c r="A15" s="90" t="s">
        <v>182</v>
      </c>
      <c r="B15" s="23"/>
      <c r="C15" s="26">
        <v>5976301</v>
      </c>
      <c r="D15" s="3"/>
      <c r="E15" s="26">
        <v>5981092</v>
      </c>
      <c r="F15" s="3"/>
      <c r="G15" s="26">
        <v>6005892</v>
      </c>
      <c r="H15" s="3"/>
      <c r="I15" s="26">
        <v>6083388</v>
      </c>
      <c r="J15" s="3"/>
      <c r="K15" s="26">
        <v>6020336</v>
      </c>
      <c r="L15" s="3"/>
      <c r="M15" s="3"/>
      <c r="N15" s="3"/>
      <c r="O15" s="3"/>
      <c r="Q15" s="3"/>
      <c r="R15" s="3"/>
      <c r="S15" s="3"/>
      <c r="T15" s="3"/>
      <c r="U15" s="3"/>
    </row>
    <row r="16" spans="1:21" ht="14.1" customHeight="1" x14ac:dyDescent="0.2">
      <c r="A16" s="90" t="s">
        <v>183</v>
      </c>
      <c r="B16" s="23"/>
      <c r="C16" s="26">
        <v>229928</v>
      </c>
      <c r="D16" s="3"/>
      <c r="E16" s="26">
        <v>123028</v>
      </c>
      <c r="F16" s="3"/>
      <c r="G16" s="26">
        <v>130430</v>
      </c>
      <c r="H16" s="3"/>
      <c r="I16" s="26">
        <v>93304</v>
      </c>
      <c r="J16" s="3"/>
      <c r="K16" s="26">
        <v>80582</v>
      </c>
      <c r="L16" s="3"/>
      <c r="M16" s="3"/>
      <c r="N16" s="3"/>
      <c r="O16" s="3"/>
      <c r="Q16" s="3"/>
      <c r="R16" s="3"/>
      <c r="S16" s="3"/>
      <c r="T16" s="3"/>
      <c r="U16" s="3"/>
    </row>
    <row r="17" spans="1:23" ht="14.1" customHeight="1" x14ac:dyDescent="0.2">
      <c r="A17" s="90" t="s">
        <v>284</v>
      </c>
      <c r="B17" s="23"/>
      <c r="C17" s="26">
        <v>1706979</v>
      </c>
      <c r="D17" s="3"/>
      <c r="E17" s="26">
        <v>1605562</v>
      </c>
      <c r="F17" s="3"/>
      <c r="G17" s="26">
        <v>1512147</v>
      </c>
      <c r="H17" s="3"/>
      <c r="I17" s="26">
        <v>1505332</v>
      </c>
      <c r="J17" s="3"/>
      <c r="K17" s="26">
        <v>1419592</v>
      </c>
      <c r="L17" s="3"/>
      <c r="M17" s="3"/>
      <c r="N17" s="3"/>
      <c r="O17" s="3"/>
      <c r="Q17" s="3"/>
      <c r="R17" s="3"/>
      <c r="S17" s="3"/>
      <c r="T17" s="3"/>
      <c r="U17" s="3"/>
    </row>
    <row r="18" spans="1:23" ht="14.1" customHeight="1" x14ac:dyDescent="0.2">
      <c r="A18" s="90" t="s">
        <v>186</v>
      </c>
      <c r="B18" s="23"/>
      <c r="C18" s="51">
        <v>1730489</v>
      </c>
      <c r="D18" s="3"/>
      <c r="E18" s="51">
        <v>1397679</v>
      </c>
      <c r="F18" s="3"/>
      <c r="G18" s="51">
        <v>1510407</v>
      </c>
      <c r="H18" s="3"/>
      <c r="I18" s="51">
        <v>1303524</v>
      </c>
      <c r="J18" s="3"/>
      <c r="K18" s="51">
        <v>1204590</v>
      </c>
      <c r="L18" s="3"/>
      <c r="M18" s="3"/>
      <c r="N18" s="3"/>
      <c r="O18" s="3"/>
      <c r="Q18" s="3"/>
      <c r="R18" s="3"/>
      <c r="S18" s="3"/>
      <c r="T18" s="3"/>
      <c r="U18" s="3"/>
    </row>
    <row r="19" spans="1:23" ht="14.1" customHeight="1" x14ac:dyDescent="0.2">
      <c r="A19" s="91" t="s">
        <v>285</v>
      </c>
      <c r="B19" s="23"/>
      <c r="C19" s="89">
        <v>54849102</v>
      </c>
      <c r="D19" s="3"/>
      <c r="E19" s="89">
        <f>ROUND(SUM(E11:E18),0)</f>
        <v>51898306</v>
      </c>
      <c r="F19" s="3"/>
      <c r="G19" s="89">
        <f>ROUND(SUM(G11:G18),0)</f>
        <v>52993043</v>
      </c>
      <c r="H19" s="3"/>
      <c r="I19" s="89">
        <f>ROUND(SUM(I11:I18),0)</f>
        <v>52994677</v>
      </c>
      <c r="J19" s="3"/>
      <c r="K19" s="89">
        <f>ROUND(SUM(K11:K18),0)</f>
        <v>50882248</v>
      </c>
      <c r="L19" s="3"/>
      <c r="M19" s="3"/>
      <c r="N19" s="3"/>
      <c r="O19" s="3"/>
      <c r="Q19" s="3"/>
      <c r="R19" s="3"/>
      <c r="S19" s="3"/>
      <c r="T19" s="3"/>
      <c r="U19" s="3"/>
    </row>
    <row r="20" spans="1:23" ht="14.1" customHeight="1" x14ac:dyDescent="0.2">
      <c r="A20" s="3"/>
      <c r="B20" s="23"/>
      <c r="C20" s="78"/>
      <c r="D20" s="3"/>
      <c r="E20" s="78"/>
      <c r="F20" s="3"/>
      <c r="G20" s="78"/>
      <c r="H20" s="3"/>
      <c r="I20" s="78"/>
      <c r="J20" s="3"/>
      <c r="K20" s="78"/>
      <c r="L20" s="3"/>
      <c r="M20" s="3"/>
      <c r="N20" s="3"/>
      <c r="O20" s="3"/>
      <c r="Q20" s="3"/>
      <c r="R20" s="3"/>
      <c r="S20" s="3"/>
      <c r="T20" s="3"/>
      <c r="U20" s="3"/>
    </row>
    <row r="21" spans="1:23" ht="50.1" customHeight="1" x14ac:dyDescent="0.2">
      <c r="A21" s="166" t="s">
        <v>286</v>
      </c>
      <c r="B21" s="166"/>
      <c r="C21" s="166"/>
      <c r="D21" s="166"/>
      <c r="E21" s="166"/>
      <c r="F21" s="166"/>
      <c r="G21" s="166"/>
      <c r="H21" s="166"/>
      <c r="I21" s="166"/>
      <c r="J21" s="166"/>
      <c r="K21" s="166"/>
      <c r="L21" s="39"/>
      <c r="M21" s="39"/>
      <c r="N21" s="39"/>
      <c r="O21" s="39"/>
      <c r="P21" s="39"/>
      <c r="Q21" s="39"/>
      <c r="R21" s="39"/>
      <c r="S21" s="39"/>
      <c r="T21" s="39"/>
      <c r="U21" s="39"/>
    </row>
    <row r="22" spans="1:23" ht="14.1" customHeight="1" x14ac:dyDescent="0.2">
      <c r="A22" s="166" t="s">
        <v>287</v>
      </c>
      <c r="B22" s="166"/>
      <c r="C22" s="166"/>
      <c r="D22" s="166"/>
      <c r="E22" s="166"/>
      <c r="F22" s="166"/>
      <c r="G22" s="166"/>
      <c r="H22" s="166"/>
      <c r="I22" s="166"/>
      <c r="J22" s="166"/>
      <c r="K22" s="166"/>
      <c r="L22" s="39"/>
      <c r="M22" s="39"/>
      <c r="N22" s="39"/>
      <c r="O22" s="39"/>
      <c r="P22" s="39"/>
      <c r="Q22" s="39"/>
      <c r="R22" s="39"/>
      <c r="S22" s="39"/>
      <c r="T22" s="39"/>
      <c r="U22" s="39"/>
    </row>
    <row r="23" spans="1:23" ht="14.1" customHeight="1" x14ac:dyDescent="0.2">
      <c r="A23" s="39"/>
      <c r="B23" s="23"/>
      <c r="C23" s="3"/>
      <c r="D23" s="3"/>
      <c r="E23" s="3"/>
      <c r="F23" s="3"/>
      <c r="G23" s="3"/>
      <c r="H23" s="3"/>
      <c r="I23" s="3"/>
      <c r="J23" s="3"/>
      <c r="K23" s="3"/>
      <c r="L23" s="3"/>
      <c r="M23" s="3"/>
      <c r="N23" s="3"/>
      <c r="O23" s="3"/>
      <c r="Q23" s="3"/>
      <c r="R23" s="3"/>
      <c r="S23" s="3"/>
      <c r="T23" s="3"/>
      <c r="U23" s="3"/>
    </row>
    <row r="24" spans="1:23" ht="14.1" customHeight="1" x14ac:dyDescent="0.2">
      <c r="A24" s="172" t="s">
        <v>288</v>
      </c>
      <c r="B24" s="172"/>
      <c r="C24" s="172"/>
      <c r="D24" s="172"/>
      <c r="E24" s="172"/>
      <c r="F24" s="172"/>
      <c r="G24" s="172"/>
      <c r="H24" s="172"/>
      <c r="I24" s="172"/>
      <c r="J24" s="172"/>
      <c r="K24" s="172"/>
      <c r="L24" s="172"/>
      <c r="M24" s="172"/>
      <c r="N24" s="172"/>
      <c r="O24" s="172"/>
      <c r="P24" s="172"/>
      <c r="Q24" s="172"/>
      <c r="R24" s="172"/>
      <c r="S24" s="172"/>
      <c r="T24" s="172"/>
      <c r="U24" s="172"/>
    </row>
    <row r="25" spans="1:23" ht="14.1" customHeight="1" x14ac:dyDescent="0.2">
      <c r="A25" s="92"/>
      <c r="B25" s="96"/>
      <c r="C25" s="92"/>
      <c r="D25" s="92"/>
      <c r="E25" s="92"/>
      <c r="F25" s="92"/>
      <c r="G25" s="92"/>
      <c r="H25" s="92"/>
      <c r="I25" s="92"/>
      <c r="J25" s="92"/>
      <c r="K25" s="92"/>
      <c r="L25" s="92"/>
      <c r="M25" s="92"/>
      <c r="N25" s="92"/>
      <c r="O25" s="92"/>
      <c r="P25" s="96"/>
      <c r="Q25" s="92"/>
      <c r="R25" s="92"/>
      <c r="S25" s="92"/>
      <c r="T25" s="92"/>
      <c r="U25" s="92"/>
    </row>
    <row r="26" spans="1:23" ht="14.1" customHeight="1" x14ac:dyDescent="0.2">
      <c r="A26" s="3"/>
      <c r="B26" s="23"/>
      <c r="C26" s="162" t="s">
        <v>99</v>
      </c>
      <c r="D26" s="162"/>
      <c r="E26" s="162"/>
      <c r="F26" s="162"/>
      <c r="G26" s="162"/>
      <c r="H26" s="162"/>
      <c r="I26" s="162"/>
      <c r="J26" s="162"/>
      <c r="K26" s="162"/>
      <c r="L26" s="3"/>
      <c r="M26" s="1" t="s">
        <v>100</v>
      </c>
      <c r="N26" s="3"/>
      <c r="O26" s="41"/>
      <c r="P26" s="23"/>
      <c r="Q26" s="162" t="s">
        <v>101</v>
      </c>
      <c r="R26" s="162"/>
      <c r="S26" s="162"/>
      <c r="T26" s="162"/>
      <c r="U26" s="162"/>
    </row>
    <row r="27" spans="1:23" ht="14.1" customHeight="1" x14ac:dyDescent="0.2">
      <c r="A27" s="3"/>
      <c r="B27" s="23"/>
      <c r="C27" s="18" t="s">
        <v>102</v>
      </c>
      <c r="D27" s="18"/>
      <c r="E27" s="18" t="s">
        <v>103</v>
      </c>
      <c r="F27" s="18"/>
      <c r="G27" s="18" t="s">
        <v>104</v>
      </c>
      <c r="H27" s="18"/>
      <c r="I27" s="18" t="s">
        <v>105</v>
      </c>
      <c r="J27" s="18"/>
      <c r="K27" s="18" t="s">
        <v>102</v>
      </c>
      <c r="L27" s="1"/>
      <c r="M27" s="1" t="s">
        <v>106</v>
      </c>
      <c r="N27" s="1"/>
      <c r="O27" s="43"/>
      <c r="P27" s="42"/>
      <c r="Q27" s="18" t="s">
        <v>102</v>
      </c>
      <c r="R27" s="18"/>
      <c r="S27" s="18" t="s">
        <v>102</v>
      </c>
      <c r="T27" s="18"/>
      <c r="U27" s="18"/>
    </row>
    <row r="28" spans="1:23" ht="14.1" customHeight="1" x14ac:dyDescent="0.2">
      <c r="A28" s="3"/>
      <c r="B28" s="23"/>
      <c r="C28" s="22">
        <v>2018</v>
      </c>
      <c r="D28" s="1"/>
      <c r="E28" s="22">
        <v>2018</v>
      </c>
      <c r="F28" s="1"/>
      <c r="G28" s="22">
        <v>2018</v>
      </c>
      <c r="H28" s="1"/>
      <c r="I28" s="22">
        <v>2017</v>
      </c>
      <c r="J28" s="1"/>
      <c r="K28" s="22">
        <v>2017</v>
      </c>
      <c r="L28" s="1"/>
      <c r="M28" s="10" t="s">
        <v>107</v>
      </c>
      <c r="N28" s="1"/>
      <c r="O28" s="43"/>
      <c r="P28" s="42"/>
      <c r="Q28" s="22">
        <v>2018</v>
      </c>
      <c r="R28" s="1"/>
      <c r="S28" s="22">
        <v>2017</v>
      </c>
      <c r="T28" s="1"/>
      <c r="U28" s="10" t="s">
        <v>108</v>
      </c>
    </row>
    <row r="29" spans="1:23" ht="14.1" customHeight="1" x14ac:dyDescent="0.2">
      <c r="A29" s="3"/>
      <c r="B29" s="23"/>
      <c r="C29" s="78"/>
      <c r="D29" s="3"/>
      <c r="E29" s="78"/>
      <c r="F29" s="3"/>
      <c r="G29" s="78"/>
      <c r="H29" s="3"/>
      <c r="I29" s="78"/>
      <c r="J29" s="3"/>
      <c r="K29" s="78"/>
      <c r="L29" s="4"/>
      <c r="M29" s="93"/>
      <c r="N29" s="4"/>
      <c r="O29" s="59"/>
      <c r="P29" s="40"/>
      <c r="Q29" s="93"/>
      <c r="R29" s="4"/>
      <c r="S29" s="93"/>
      <c r="T29" s="4"/>
      <c r="U29" s="93"/>
    </row>
    <row r="30" spans="1:23" ht="14.1" customHeight="1" x14ac:dyDescent="0.2">
      <c r="A30" s="3" t="s">
        <v>289</v>
      </c>
      <c r="B30" s="23"/>
      <c r="C30" s="24">
        <v>27029073</v>
      </c>
      <c r="D30" s="3"/>
      <c r="E30" s="24">
        <v>26899416</v>
      </c>
      <c r="F30" s="3"/>
      <c r="G30" s="24">
        <v>27024934</v>
      </c>
      <c r="H30" s="3"/>
      <c r="I30" s="24">
        <v>26351089</v>
      </c>
      <c r="J30" s="3"/>
      <c r="K30" s="24">
        <v>25887338</v>
      </c>
      <c r="L30" s="3"/>
      <c r="M30" s="24">
        <v>1141735</v>
      </c>
      <c r="N30" s="3"/>
      <c r="O30" s="59"/>
      <c r="P30" s="23"/>
      <c r="Q30" s="24">
        <v>26689086</v>
      </c>
      <c r="R30" s="3"/>
      <c r="S30" s="24">
        <v>25136119</v>
      </c>
      <c r="T30" s="3"/>
      <c r="U30" s="24">
        <v>1552967</v>
      </c>
      <c r="W30" s="3"/>
    </row>
    <row r="31" spans="1:23" ht="14.1" customHeight="1" x14ac:dyDescent="0.2">
      <c r="A31" s="3" t="s">
        <v>290</v>
      </c>
      <c r="B31" s="23"/>
      <c r="C31" s="24">
        <v>303860</v>
      </c>
      <c r="D31" s="3"/>
      <c r="E31" s="24">
        <v>285832</v>
      </c>
      <c r="F31" s="3"/>
      <c r="G31" s="24">
        <v>296473</v>
      </c>
      <c r="H31" s="3"/>
      <c r="I31" s="24">
        <v>283989</v>
      </c>
      <c r="J31" s="3"/>
      <c r="K31" s="24">
        <v>305632</v>
      </c>
      <c r="L31" s="3"/>
      <c r="M31" s="24">
        <v>-1772</v>
      </c>
      <c r="N31" s="3"/>
      <c r="O31" s="59"/>
      <c r="P31" s="25"/>
      <c r="Q31" s="24">
        <v>886165</v>
      </c>
      <c r="R31" s="3"/>
      <c r="S31" s="24">
        <v>863724</v>
      </c>
      <c r="T31" s="3"/>
      <c r="U31" s="24">
        <v>22441</v>
      </c>
      <c r="W31" s="3"/>
    </row>
    <row r="32" spans="1:23" ht="42.6" customHeight="1" x14ac:dyDescent="0.2">
      <c r="A32" s="3" t="s">
        <v>291</v>
      </c>
      <c r="B32" s="23"/>
      <c r="C32" s="94">
        <v>4.5699999999999998E-2</v>
      </c>
      <c r="D32" s="45"/>
      <c r="E32" s="94">
        <v>4.3200000000000002E-2</v>
      </c>
      <c r="F32" s="45"/>
      <c r="G32" s="94">
        <v>4.4600000000000001E-2</v>
      </c>
      <c r="H32" s="45"/>
      <c r="I32" s="94">
        <v>4.3799999999999999E-2</v>
      </c>
      <c r="J32" s="37"/>
      <c r="K32" s="94">
        <v>4.8099999999999997E-2</v>
      </c>
      <c r="L32" s="97"/>
      <c r="M32" s="94">
        <v>-2.3999999999999998E-3</v>
      </c>
      <c r="N32" s="37"/>
      <c r="O32" s="76"/>
      <c r="P32" s="25"/>
      <c r="Q32" s="94">
        <v>4.4499999999999998E-2</v>
      </c>
      <c r="R32" s="37"/>
      <c r="S32" s="94">
        <v>4.6100000000000002E-2</v>
      </c>
      <c r="T32" s="45"/>
      <c r="U32" s="94">
        <v>-1.6000000000000001E-3</v>
      </c>
      <c r="W32" s="3"/>
    </row>
    <row r="33" spans="1:21" ht="14.1" customHeight="1" x14ac:dyDescent="0.2">
      <c r="A33" s="3"/>
      <c r="B33" s="23"/>
      <c r="C33" s="3"/>
      <c r="D33" s="3"/>
      <c r="E33" s="3"/>
      <c r="F33" s="3"/>
      <c r="G33" s="3"/>
      <c r="H33" s="3"/>
      <c r="I33" s="3"/>
      <c r="J33" s="3"/>
      <c r="K33" s="3"/>
      <c r="L33" s="3"/>
      <c r="M33" s="3"/>
      <c r="N33" s="3"/>
      <c r="O33" s="3"/>
      <c r="Q33" s="3"/>
      <c r="R33" s="3"/>
      <c r="S33" s="3"/>
      <c r="T33" s="3"/>
      <c r="U33" s="3"/>
    </row>
    <row r="34" spans="1:21" ht="14.1" customHeight="1" x14ac:dyDescent="0.2">
      <c r="A34" s="166" t="s">
        <v>292</v>
      </c>
      <c r="B34" s="166"/>
      <c r="C34" s="166"/>
      <c r="D34" s="166"/>
      <c r="E34" s="166"/>
      <c r="F34" s="166"/>
      <c r="G34" s="166"/>
      <c r="H34" s="166"/>
      <c r="I34" s="166"/>
      <c r="J34" s="166"/>
      <c r="K34" s="166"/>
      <c r="L34" s="166"/>
      <c r="M34" s="166"/>
      <c r="Q34" s="3"/>
      <c r="U34" s="3"/>
    </row>
    <row r="35" spans="1:21" ht="14.1" customHeight="1" x14ac:dyDescent="0.2">
      <c r="A35" s="39"/>
    </row>
    <row r="38" spans="1:21" ht="14.1" customHeight="1" x14ac:dyDescent="0.2">
      <c r="C38" s="3"/>
      <c r="E38" s="3"/>
      <c r="G38" s="3"/>
      <c r="I38" s="3"/>
      <c r="K38" s="3"/>
      <c r="M38" s="3"/>
      <c r="Q38" s="3"/>
      <c r="S38" s="3"/>
    </row>
    <row r="39" spans="1:21" ht="14.1" customHeight="1" x14ac:dyDescent="0.2">
      <c r="C39" s="3"/>
      <c r="E39" s="3"/>
      <c r="G39" s="3"/>
      <c r="I39" s="3"/>
      <c r="K39" s="3"/>
      <c r="M39" s="3"/>
      <c r="Q39" s="3"/>
      <c r="S39" s="3"/>
    </row>
  </sheetData>
  <mergeCells count="10">
    <mergeCell ref="A3:M3"/>
    <mergeCell ref="A1:M1"/>
    <mergeCell ref="A2:M2"/>
    <mergeCell ref="A22:K22"/>
    <mergeCell ref="A21:K21"/>
    <mergeCell ref="C26:K26"/>
    <mergeCell ref="A24:U24"/>
    <mergeCell ref="Q26:U26"/>
    <mergeCell ref="A34:M34"/>
    <mergeCell ref="A6:K6"/>
  </mergeCells>
  <pageMargins left="0.75" right="0.75" top="1" bottom="1" header="0.5" footer="0.5"/>
  <pageSetup scale="61" orientation="landscape" r:id="rId1"/>
  <headerFooter>
    <oddFooter>&amp;L&amp;A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showGridLines="0" showRuler="0" zoomScaleNormal="100" workbookViewId="0">
      <selection sqref="A1:L1"/>
    </sheetView>
  </sheetViews>
  <sheetFormatPr defaultColWidth="13.7109375" defaultRowHeight="12.75" x14ac:dyDescent="0.2"/>
  <cols>
    <col min="1" max="1" width="46.28515625" customWidth="1"/>
    <col min="2" max="2" width="15" customWidth="1"/>
    <col min="3" max="3" width="2" customWidth="1"/>
    <col min="4" max="4" width="14.85546875" customWidth="1"/>
    <col min="5" max="5" width="2" customWidth="1"/>
    <col min="6" max="6" width="15" customWidth="1"/>
    <col min="7" max="7" width="2" customWidth="1"/>
    <col min="8" max="8" width="15" customWidth="1"/>
    <col min="9" max="9" width="2" customWidth="1"/>
    <col min="10" max="10" width="9.5703125" customWidth="1"/>
    <col min="11" max="11" width="2" customWidth="1"/>
    <col min="12" max="12" width="12.28515625" customWidth="1"/>
    <col min="13" max="13" width="9.28515625" customWidth="1"/>
  </cols>
  <sheetData>
    <row r="1" spans="1:13" ht="14.1" customHeight="1" x14ac:dyDescent="0.2">
      <c r="A1" s="156" t="s">
        <v>37</v>
      </c>
      <c r="B1" s="156"/>
      <c r="C1" s="156"/>
      <c r="D1" s="156"/>
      <c r="E1" s="156"/>
      <c r="F1" s="156"/>
      <c r="G1" s="156"/>
      <c r="H1" s="156"/>
      <c r="I1" s="156"/>
      <c r="J1" s="156"/>
      <c r="K1" s="156"/>
      <c r="L1" s="156"/>
    </row>
    <row r="2" spans="1:13" ht="14.1" customHeight="1" x14ac:dyDescent="0.2">
      <c r="A2" s="156" t="s">
        <v>76</v>
      </c>
      <c r="B2" s="156"/>
      <c r="C2" s="156"/>
      <c r="D2" s="156"/>
      <c r="E2" s="156"/>
      <c r="F2" s="156"/>
      <c r="G2" s="156"/>
      <c r="H2" s="156"/>
      <c r="I2" s="156"/>
      <c r="J2" s="156"/>
      <c r="K2" s="156"/>
      <c r="L2" s="156"/>
    </row>
    <row r="3" spans="1:13" ht="14.1" customHeight="1" x14ac:dyDescent="0.2">
      <c r="A3" s="156" t="s">
        <v>137</v>
      </c>
      <c r="B3" s="156"/>
      <c r="C3" s="156"/>
      <c r="D3" s="156"/>
      <c r="E3" s="156"/>
      <c r="F3" s="156"/>
      <c r="G3" s="156"/>
      <c r="H3" s="156"/>
      <c r="I3" s="156"/>
      <c r="J3" s="156"/>
      <c r="K3" s="156"/>
      <c r="L3" s="156"/>
    </row>
    <row r="5" spans="1:13" ht="14.1" customHeight="1" x14ac:dyDescent="0.2">
      <c r="A5" s="156" t="s">
        <v>293</v>
      </c>
      <c r="B5" s="156"/>
      <c r="C5" s="156"/>
      <c r="D5" s="156"/>
      <c r="E5" s="156"/>
      <c r="F5" s="156"/>
      <c r="G5" s="156"/>
      <c r="H5" s="156"/>
      <c r="I5" s="156"/>
      <c r="J5" s="156"/>
      <c r="K5" s="156"/>
      <c r="L5" s="156"/>
    </row>
    <row r="6" spans="1:13" ht="14.1" customHeight="1" x14ac:dyDescent="0.2">
      <c r="A6" s="156" t="s">
        <v>294</v>
      </c>
      <c r="B6" s="156"/>
      <c r="C6" s="156"/>
      <c r="D6" s="156"/>
      <c r="E6" s="156"/>
      <c r="F6" s="156"/>
      <c r="G6" s="156"/>
      <c r="H6" s="156"/>
      <c r="I6" s="156"/>
      <c r="J6" s="156"/>
      <c r="K6" s="156"/>
      <c r="L6" s="156"/>
    </row>
    <row r="7" spans="1:13" ht="14.1" customHeight="1" x14ac:dyDescent="0.2">
      <c r="A7" s="156"/>
      <c r="B7" s="156"/>
      <c r="C7" s="156"/>
      <c r="D7" s="156"/>
      <c r="E7" s="156"/>
      <c r="F7" s="156"/>
      <c r="G7" s="156"/>
      <c r="H7" s="156"/>
      <c r="I7" s="156"/>
      <c r="J7" s="156"/>
      <c r="K7" s="156"/>
      <c r="L7" s="156"/>
    </row>
    <row r="8" spans="1:13" ht="14.1" customHeight="1" x14ac:dyDescent="0.2">
      <c r="A8" s="16"/>
      <c r="B8" s="16"/>
      <c r="C8" s="16"/>
      <c r="D8" s="16"/>
      <c r="E8" s="16"/>
      <c r="F8" s="16"/>
      <c r="G8" s="16"/>
      <c r="H8" s="16"/>
      <c r="I8" s="16"/>
      <c r="J8" s="16"/>
      <c r="K8" s="3"/>
      <c r="L8" s="3"/>
    </row>
    <row r="9" spans="1:13" ht="14.1" customHeight="1" x14ac:dyDescent="0.2">
      <c r="A9" s="174">
        <v>43373</v>
      </c>
      <c r="B9" s="175"/>
      <c r="C9" s="175"/>
      <c r="D9" s="175"/>
      <c r="E9" s="175"/>
      <c r="F9" s="175"/>
      <c r="G9" s="175"/>
      <c r="H9" s="175"/>
      <c r="I9" s="175"/>
      <c r="J9" s="176"/>
      <c r="K9" s="14"/>
      <c r="L9" s="3"/>
    </row>
    <row r="10" spans="1:13" ht="14.1" customHeight="1" x14ac:dyDescent="0.2">
      <c r="A10" s="78"/>
      <c r="B10" s="78"/>
      <c r="C10" s="78"/>
      <c r="D10" s="78"/>
      <c r="E10" s="78"/>
      <c r="F10" s="78"/>
      <c r="G10" s="78"/>
      <c r="H10" s="78"/>
      <c r="I10" s="78"/>
      <c r="J10" s="78"/>
      <c r="K10" s="1"/>
      <c r="L10" s="1" t="s">
        <v>295</v>
      </c>
    </row>
    <row r="11" spans="1:13" ht="14.1" customHeight="1" x14ac:dyDescent="0.2">
      <c r="A11" s="90"/>
      <c r="B11" s="98"/>
      <c r="C11" s="98"/>
      <c r="D11" s="98"/>
      <c r="E11" s="98"/>
      <c r="F11" s="98"/>
      <c r="G11" s="98"/>
      <c r="H11" s="98" t="s">
        <v>296</v>
      </c>
      <c r="I11" s="98"/>
      <c r="J11" s="98"/>
      <c r="K11" s="98"/>
      <c r="L11" s="98" t="s">
        <v>297</v>
      </c>
    </row>
    <row r="12" spans="1:13" ht="14.1" customHeight="1" x14ac:dyDescent="0.2">
      <c r="A12" s="3"/>
      <c r="B12" s="98" t="s">
        <v>298</v>
      </c>
      <c r="C12" s="98"/>
      <c r="D12" s="98" t="s">
        <v>299</v>
      </c>
      <c r="E12" s="98"/>
      <c r="F12" s="98" t="s">
        <v>299</v>
      </c>
      <c r="G12" s="98"/>
      <c r="H12" s="98" t="s">
        <v>300</v>
      </c>
      <c r="I12" s="98"/>
      <c r="J12" s="98" t="s">
        <v>301</v>
      </c>
      <c r="K12" s="98"/>
      <c r="L12" s="98" t="s">
        <v>302</v>
      </c>
    </row>
    <row r="13" spans="1:13" ht="14.1" customHeight="1" x14ac:dyDescent="0.2">
      <c r="A13" s="106"/>
      <c r="B13" s="99" t="s">
        <v>303</v>
      </c>
      <c r="C13" s="98"/>
      <c r="D13" s="99" t="s">
        <v>304</v>
      </c>
      <c r="E13" s="98"/>
      <c r="F13" s="99" t="s">
        <v>305</v>
      </c>
      <c r="G13" s="98"/>
      <c r="H13" s="99" t="s">
        <v>306</v>
      </c>
      <c r="I13" s="98"/>
      <c r="J13" s="99" t="s">
        <v>307</v>
      </c>
      <c r="K13" s="98"/>
      <c r="L13" s="99" t="s">
        <v>308</v>
      </c>
    </row>
    <row r="14" spans="1:13" ht="14.1" customHeight="1" x14ac:dyDescent="0.2">
      <c r="A14" s="90" t="s">
        <v>309</v>
      </c>
      <c r="B14" s="107"/>
      <c r="C14" s="108"/>
      <c r="D14" s="107"/>
      <c r="E14" s="108"/>
      <c r="F14" s="107"/>
      <c r="G14" s="108"/>
      <c r="H14" s="107"/>
      <c r="I14" s="108"/>
      <c r="J14" s="107"/>
      <c r="K14" s="3"/>
      <c r="L14" s="78"/>
    </row>
    <row r="15" spans="1:13" ht="14.1" customHeight="1" x14ac:dyDescent="0.2">
      <c r="A15" s="90" t="s">
        <v>310</v>
      </c>
      <c r="B15" s="24">
        <v>24271467</v>
      </c>
      <c r="C15" s="37"/>
      <c r="D15" s="24">
        <v>594444</v>
      </c>
      <c r="E15" s="3"/>
      <c r="F15" s="24">
        <v>416413</v>
      </c>
      <c r="G15" s="3"/>
      <c r="H15" s="24">
        <v>24449498</v>
      </c>
      <c r="I15" s="37"/>
      <c r="J15" s="27">
        <v>0.627</v>
      </c>
      <c r="K15" s="37"/>
      <c r="L15" s="24">
        <v>0</v>
      </c>
      <c r="M15" s="25"/>
    </row>
    <row r="16" spans="1:13" ht="14.1" customHeight="1" x14ac:dyDescent="0.2">
      <c r="A16" s="100" t="s">
        <v>311</v>
      </c>
      <c r="B16" s="26">
        <v>2902433</v>
      </c>
      <c r="C16" s="37"/>
      <c r="D16" s="26">
        <v>1138426</v>
      </c>
      <c r="E16" s="3"/>
      <c r="F16" s="26">
        <v>4109</v>
      </c>
      <c r="G16" s="37"/>
      <c r="H16" s="26">
        <v>4036750</v>
      </c>
      <c r="I16" s="37"/>
      <c r="J16" s="27">
        <v>0.10299999999999999</v>
      </c>
      <c r="K16" s="37"/>
      <c r="L16" s="26">
        <v>0</v>
      </c>
      <c r="M16" s="25"/>
    </row>
    <row r="17" spans="1:13" ht="14.1" customHeight="1" x14ac:dyDescent="0.2">
      <c r="A17" s="100" t="s">
        <v>312</v>
      </c>
      <c r="B17" s="26">
        <v>1816949</v>
      </c>
      <c r="C17" s="37"/>
      <c r="D17" s="26">
        <v>14235</v>
      </c>
      <c r="E17" s="3"/>
      <c r="F17" s="26">
        <v>50422</v>
      </c>
      <c r="G17" s="37"/>
      <c r="H17" s="26">
        <v>1780762</v>
      </c>
      <c r="I17" s="37"/>
      <c r="J17" s="27">
        <v>4.5999999999999999E-2</v>
      </c>
      <c r="K17" s="37"/>
      <c r="L17" s="26">
        <v>0</v>
      </c>
      <c r="M17" s="25"/>
    </row>
    <row r="18" spans="1:13" ht="14.1" customHeight="1" x14ac:dyDescent="0.2">
      <c r="A18" s="90" t="s">
        <v>313</v>
      </c>
      <c r="B18" s="26">
        <v>1867650</v>
      </c>
      <c r="C18" s="37"/>
      <c r="D18" s="26">
        <v>10312</v>
      </c>
      <c r="E18" s="3"/>
      <c r="F18" s="26">
        <v>14945</v>
      </c>
      <c r="G18" s="37"/>
      <c r="H18" s="26">
        <v>1863017</v>
      </c>
      <c r="I18" s="37"/>
      <c r="J18" s="27">
        <v>4.8000000000000001E-2</v>
      </c>
      <c r="K18" s="37"/>
      <c r="L18" s="26">
        <v>275</v>
      </c>
      <c r="M18" s="25"/>
    </row>
    <row r="19" spans="1:13" ht="14.1" customHeight="1" x14ac:dyDescent="0.2">
      <c r="A19" s="100" t="s">
        <v>314</v>
      </c>
      <c r="B19" s="26">
        <v>1282015</v>
      </c>
      <c r="C19" s="37"/>
      <c r="D19" s="26">
        <v>8403</v>
      </c>
      <c r="E19" s="3"/>
      <c r="F19" s="26">
        <v>16884</v>
      </c>
      <c r="G19" s="37"/>
      <c r="H19" s="26">
        <v>1273534</v>
      </c>
      <c r="I19" s="37"/>
      <c r="J19" s="27">
        <v>3.3000000000000002E-2</v>
      </c>
      <c r="K19" s="37"/>
      <c r="L19" s="26">
        <v>0</v>
      </c>
      <c r="M19" s="25"/>
    </row>
    <row r="20" spans="1:13" ht="14.1" customHeight="1" x14ac:dyDescent="0.2">
      <c r="A20" s="90" t="s">
        <v>315</v>
      </c>
      <c r="B20" s="26">
        <v>1500703</v>
      </c>
      <c r="C20" s="37"/>
      <c r="D20" s="26">
        <v>6359</v>
      </c>
      <c r="E20" s="3"/>
      <c r="F20" s="26">
        <v>94653</v>
      </c>
      <c r="G20" s="37"/>
      <c r="H20" s="26">
        <v>1412409</v>
      </c>
      <c r="I20" s="37"/>
      <c r="J20" s="27">
        <v>3.5999999999999997E-2</v>
      </c>
      <c r="K20" s="37"/>
      <c r="L20" s="26">
        <v>0</v>
      </c>
      <c r="M20" s="25"/>
    </row>
    <row r="21" spans="1:13" ht="14.1" customHeight="1" x14ac:dyDescent="0.2">
      <c r="A21" s="90" t="s">
        <v>316</v>
      </c>
      <c r="B21" s="26">
        <v>889218</v>
      </c>
      <c r="C21" s="37"/>
      <c r="D21" s="26">
        <v>36410</v>
      </c>
      <c r="E21" s="3"/>
      <c r="F21" s="26">
        <v>13637</v>
      </c>
      <c r="G21" s="37"/>
      <c r="H21" s="26">
        <v>911991</v>
      </c>
      <c r="I21" s="37"/>
      <c r="J21" s="27">
        <v>2.3E-2</v>
      </c>
      <c r="K21" s="37"/>
      <c r="L21" s="26">
        <v>0</v>
      </c>
      <c r="M21" s="25"/>
    </row>
    <row r="22" spans="1:13" ht="14.1" customHeight="1" x14ac:dyDescent="0.2">
      <c r="A22" s="100" t="s">
        <v>317</v>
      </c>
      <c r="B22" s="51">
        <v>3220697</v>
      </c>
      <c r="C22" s="103"/>
      <c r="D22" s="51">
        <v>98574</v>
      </c>
      <c r="E22" s="16"/>
      <c r="F22" s="51">
        <v>42020</v>
      </c>
      <c r="G22" s="103"/>
      <c r="H22" s="51">
        <v>3277251</v>
      </c>
      <c r="I22" s="103"/>
      <c r="J22" s="101">
        <v>8.4000000000000005E-2</v>
      </c>
      <c r="K22" s="103"/>
      <c r="L22" s="51">
        <v>0</v>
      </c>
      <c r="M22" s="25"/>
    </row>
    <row r="23" spans="1:13" ht="14.1" customHeight="1" x14ac:dyDescent="0.2">
      <c r="A23" s="90" t="s">
        <v>318</v>
      </c>
      <c r="B23" s="89">
        <v>37751132</v>
      </c>
      <c r="C23" s="105"/>
      <c r="D23" s="89">
        <v>1907163</v>
      </c>
      <c r="E23" s="105"/>
      <c r="F23" s="89">
        <v>653083</v>
      </c>
      <c r="G23" s="105"/>
      <c r="H23" s="89">
        <v>39005212</v>
      </c>
      <c r="I23" s="105"/>
      <c r="J23" s="102">
        <v>1</v>
      </c>
      <c r="K23" s="105"/>
      <c r="L23" s="89">
        <v>275</v>
      </c>
      <c r="M23" s="25"/>
    </row>
    <row r="24" spans="1:13" ht="14.1" customHeight="1" x14ac:dyDescent="0.2">
      <c r="A24" s="90"/>
      <c r="B24" s="67"/>
      <c r="C24" s="78"/>
      <c r="D24" s="67"/>
      <c r="E24" s="78"/>
      <c r="F24" s="67"/>
      <c r="G24" s="67"/>
      <c r="H24" s="67"/>
      <c r="I24" s="78"/>
      <c r="J24" s="67"/>
      <c r="K24" s="78"/>
      <c r="L24" s="78"/>
      <c r="M24" s="23"/>
    </row>
    <row r="25" spans="1:13" ht="14.1" customHeight="1" x14ac:dyDescent="0.2">
      <c r="A25" s="166" t="s">
        <v>215</v>
      </c>
      <c r="B25" s="166"/>
      <c r="C25" s="166"/>
      <c r="D25" s="166"/>
      <c r="E25" s="166"/>
      <c r="F25" s="166"/>
      <c r="G25" s="166"/>
      <c r="H25" s="166"/>
      <c r="I25" s="166"/>
      <c r="J25" s="166"/>
      <c r="K25" s="166"/>
      <c r="L25" s="166"/>
    </row>
    <row r="26" spans="1:13" ht="14.1" customHeight="1" x14ac:dyDescent="0.2">
      <c r="A26" s="3"/>
      <c r="B26" s="3"/>
      <c r="C26" s="3"/>
      <c r="D26" s="3"/>
      <c r="E26" s="3"/>
      <c r="F26" s="3"/>
      <c r="G26" s="3"/>
      <c r="H26" s="3"/>
      <c r="I26" s="3"/>
      <c r="J26" s="3"/>
      <c r="K26" s="3"/>
      <c r="L26" s="3"/>
    </row>
    <row r="27" spans="1:13" ht="14.1" customHeight="1" x14ac:dyDescent="0.2">
      <c r="A27" s="156" t="s">
        <v>79</v>
      </c>
      <c r="B27" s="156"/>
      <c r="C27" s="156"/>
      <c r="D27" s="156"/>
      <c r="E27" s="156"/>
      <c r="F27" s="156"/>
      <c r="G27" s="156"/>
      <c r="H27" s="156"/>
      <c r="I27" s="156"/>
      <c r="J27" s="156"/>
      <c r="K27" s="156"/>
      <c r="L27" s="156"/>
    </row>
    <row r="28" spans="1:13" ht="14.1" customHeight="1" x14ac:dyDescent="0.2">
      <c r="A28" s="156" t="s">
        <v>294</v>
      </c>
      <c r="B28" s="156"/>
      <c r="C28" s="156"/>
      <c r="D28" s="156"/>
      <c r="E28" s="156"/>
      <c r="F28" s="156"/>
      <c r="G28" s="156"/>
      <c r="H28" s="156"/>
      <c r="I28" s="156"/>
      <c r="J28" s="156"/>
      <c r="K28" s="156"/>
      <c r="L28" s="156"/>
    </row>
    <row r="29" spans="1:13" ht="14.1" customHeight="1" x14ac:dyDescent="0.2">
      <c r="A29" s="16"/>
      <c r="B29" s="16"/>
      <c r="C29" s="16"/>
      <c r="D29" s="16"/>
      <c r="E29" s="16"/>
      <c r="F29" s="16"/>
      <c r="G29" s="16"/>
      <c r="H29" s="16"/>
      <c r="I29" s="16"/>
      <c r="J29" s="16"/>
      <c r="K29" s="3"/>
      <c r="L29" s="3"/>
    </row>
    <row r="30" spans="1:13" ht="14.1" customHeight="1" x14ac:dyDescent="0.2">
      <c r="A30" s="174">
        <v>43100</v>
      </c>
      <c r="B30" s="175"/>
      <c r="C30" s="175"/>
      <c r="D30" s="175"/>
      <c r="E30" s="175"/>
      <c r="F30" s="175"/>
      <c r="G30" s="175"/>
      <c r="H30" s="175"/>
      <c r="I30" s="175"/>
      <c r="J30" s="176"/>
      <c r="K30" s="14"/>
      <c r="L30" s="3"/>
    </row>
    <row r="31" spans="1:13" ht="14.1" customHeight="1" x14ac:dyDescent="0.2">
      <c r="A31" s="78"/>
      <c r="B31" s="78"/>
      <c r="C31" s="78"/>
      <c r="D31" s="78"/>
      <c r="E31" s="78"/>
      <c r="F31" s="78"/>
      <c r="G31" s="78"/>
      <c r="H31" s="78"/>
      <c r="I31" s="78"/>
      <c r="J31" s="78"/>
      <c r="K31" s="3"/>
      <c r="L31" s="1" t="s">
        <v>295</v>
      </c>
    </row>
    <row r="32" spans="1:13" ht="14.1" customHeight="1" x14ac:dyDescent="0.2">
      <c r="A32" s="90"/>
      <c r="B32" s="98"/>
      <c r="C32" s="98"/>
      <c r="D32" s="98"/>
      <c r="E32" s="98"/>
      <c r="F32" s="98"/>
      <c r="G32" s="98"/>
      <c r="H32" s="98" t="s">
        <v>296</v>
      </c>
      <c r="I32" s="98"/>
      <c r="J32" s="98"/>
      <c r="K32" s="3"/>
      <c r="L32" s="98" t="s">
        <v>297</v>
      </c>
    </row>
    <row r="33" spans="1:13" ht="14.1" customHeight="1" x14ac:dyDescent="0.2">
      <c r="A33" s="3"/>
      <c r="B33" s="98" t="s">
        <v>298</v>
      </c>
      <c r="C33" s="98"/>
      <c r="D33" s="98" t="s">
        <v>299</v>
      </c>
      <c r="E33" s="98"/>
      <c r="F33" s="98" t="s">
        <v>299</v>
      </c>
      <c r="G33" s="98"/>
      <c r="H33" s="98" t="s">
        <v>300</v>
      </c>
      <c r="I33" s="98"/>
      <c r="J33" s="98" t="s">
        <v>301</v>
      </c>
      <c r="K33" s="3"/>
      <c r="L33" s="98" t="s">
        <v>302</v>
      </c>
    </row>
    <row r="34" spans="1:13" ht="14.1" customHeight="1" x14ac:dyDescent="0.2">
      <c r="A34" s="106"/>
      <c r="B34" s="99" t="s">
        <v>303</v>
      </c>
      <c r="C34" s="98"/>
      <c r="D34" s="99" t="s">
        <v>304</v>
      </c>
      <c r="E34" s="98"/>
      <c r="F34" s="99" t="s">
        <v>305</v>
      </c>
      <c r="G34" s="98"/>
      <c r="H34" s="99" t="s">
        <v>306</v>
      </c>
      <c r="I34" s="98"/>
      <c r="J34" s="99" t="s">
        <v>307</v>
      </c>
      <c r="K34" s="3"/>
      <c r="L34" s="99" t="s">
        <v>308</v>
      </c>
      <c r="M34" s="23"/>
    </row>
    <row r="35" spans="1:13" ht="14.1" customHeight="1" x14ac:dyDescent="0.2">
      <c r="A35" s="90" t="s">
        <v>309</v>
      </c>
      <c r="B35" s="107"/>
      <c r="C35" s="108"/>
      <c r="D35" s="107"/>
      <c r="E35" s="108"/>
      <c r="F35" s="107"/>
      <c r="G35" s="108"/>
      <c r="H35" s="107"/>
      <c r="I35" s="108"/>
      <c r="J35" s="107"/>
      <c r="K35" s="3"/>
      <c r="L35" s="78"/>
      <c r="M35" s="23"/>
    </row>
    <row r="36" spans="1:13" ht="14.1" customHeight="1" x14ac:dyDescent="0.2">
      <c r="A36" s="90" t="s">
        <v>310</v>
      </c>
      <c r="B36" s="24">
        <v>21966803</v>
      </c>
      <c r="C36" s="21"/>
      <c r="D36" s="24">
        <v>1299594</v>
      </c>
      <c r="E36" s="21"/>
      <c r="F36" s="24">
        <v>55429</v>
      </c>
      <c r="G36" s="21"/>
      <c r="H36" s="24">
        <v>23210968</v>
      </c>
      <c r="I36" s="37"/>
      <c r="J36" s="27">
        <v>0.60899999999999999</v>
      </c>
      <c r="K36" s="37"/>
      <c r="L36" s="24">
        <v>0</v>
      </c>
      <c r="M36" s="23"/>
    </row>
    <row r="37" spans="1:13" ht="14.1" customHeight="1" x14ac:dyDescent="0.2">
      <c r="A37" s="100" t="s">
        <v>311</v>
      </c>
      <c r="B37" s="26">
        <v>2843273</v>
      </c>
      <c r="C37" s="21"/>
      <c r="D37" s="26">
        <v>1378510</v>
      </c>
      <c r="E37" s="21"/>
      <c r="F37" s="26">
        <v>1707</v>
      </c>
      <c r="G37" s="21"/>
      <c r="H37" s="26">
        <v>4220076</v>
      </c>
      <c r="I37" s="37"/>
      <c r="J37" s="27">
        <v>0.111</v>
      </c>
      <c r="K37" s="37"/>
      <c r="L37" s="26">
        <v>0</v>
      </c>
      <c r="M37" s="23"/>
    </row>
    <row r="38" spans="1:13" ht="14.1" customHeight="1" x14ac:dyDescent="0.2">
      <c r="A38" s="100" t="s">
        <v>312</v>
      </c>
      <c r="B38" s="26">
        <v>1695126</v>
      </c>
      <c r="C38" s="21"/>
      <c r="D38" s="26">
        <v>36632</v>
      </c>
      <c r="E38" s="21"/>
      <c r="F38" s="26">
        <v>11878</v>
      </c>
      <c r="G38" s="21"/>
      <c r="H38" s="26">
        <v>1719880</v>
      </c>
      <c r="I38" s="37"/>
      <c r="J38" s="27">
        <v>4.4999999999999998E-2</v>
      </c>
      <c r="K38" s="37"/>
      <c r="L38" s="26">
        <v>0</v>
      </c>
      <c r="M38" s="23"/>
    </row>
    <row r="39" spans="1:13" ht="14.1" customHeight="1" x14ac:dyDescent="0.2">
      <c r="A39" s="90" t="s">
        <v>313</v>
      </c>
      <c r="B39" s="26">
        <v>1634758</v>
      </c>
      <c r="C39" s="21"/>
      <c r="D39" s="26">
        <v>18798</v>
      </c>
      <c r="E39" s="21"/>
      <c r="F39" s="26">
        <v>5194</v>
      </c>
      <c r="G39" s="21"/>
      <c r="H39" s="26">
        <v>1648362</v>
      </c>
      <c r="I39" s="37"/>
      <c r="J39" s="27">
        <v>4.2999999999999997E-2</v>
      </c>
      <c r="K39" s="37"/>
      <c r="L39" s="26">
        <v>275</v>
      </c>
      <c r="M39" s="23"/>
    </row>
    <row r="40" spans="1:13" ht="14.1" customHeight="1" x14ac:dyDescent="0.2">
      <c r="A40" s="100" t="s">
        <v>314</v>
      </c>
      <c r="B40" s="26">
        <v>1285594</v>
      </c>
      <c r="C40" s="21"/>
      <c r="D40" s="26">
        <v>22627</v>
      </c>
      <c r="E40" s="21"/>
      <c r="F40" s="26">
        <v>4834</v>
      </c>
      <c r="G40" s="21"/>
      <c r="H40" s="26">
        <v>1303387</v>
      </c>
      <c r="I40" s="37"/>
      <c r="J40" s="27">
        <v>3.4000000000000002E-2</v>
      </c>
      <c r="K40" s="37"/>
      <c r="L40" s="26">
        <v>0</v>
      </c>
      <c r="M40" s="23"/>
    </row>
    <row r="41" spans="1:13" ht="14.1" customHeight="1" x14ac:dyDescent="0.2">
      <c r="A41" s="90" t="s">
        <v>315</v>
      </c>
      <c r="B41" s="26">
        <v>1953436</v>
      </c>
      <c r="C41" s="21"/>
      <c r="D41" s="26">
        <v>12089</v>
      </c>
      <c r="E41" s="21"/>
      <c r="F41" s="26">
        <v>21933</v>
      </c>
      <c r="G41" s="21"/>
      <c r="H41" s="26">
        <v>1943592</v>
      </c>
      <c r="I41" s="37"/>
      <c r="J41" s="27">
        <v>5.0999999999999997E-2</v>
      </c>
      <c r="K41" s="37"/>
      <c r="L41" s="26">
        <v>0</v>
      </c>
      <c r="M41" s="23"/>
    </row>
    <row r="42" spans="1:13" ht="14.1" customHeight="1" x14ac:dyDescent="0.2">
      <c r="A42" s="90" t="s">
        <v>316</v>
      </c>
      <c r="B42" s="26">
        <v>647727</v>
      </c>
      <c r="C42" s="21"/>
      <c r="D42" s="26">
        <v>59997</v>
      </c>
      <c r="E42" s="21"/>
      <c r="F42" s="26">
        <v>4296</v>
      </c>
      <c r="G42" s="21"/>
      <c r="H42" s="26">
        <v>703428</v>
      </c>
      <c r="I42" s="37"/>
      <c r="J42" s="27">
        <v>1.7999999999999999E-2</v>
      </c>
      <c r="K42" s="37"/>
      <c r="L42" s="26">
        <v>0</v>
      </c>
      <c r="M42" s="23"/>
    </row>
    <row r="43" spans="1:13" ht="14.1" customHeight="1" x14ac:dyDescent="0.2">
      <c r="A43" s="100" t="s">
        <v>317</v>
      </c>
      <c r="B43" s="51">
        <v>3254695</v>
      </c>
      <c r="C43" s="56"/>
      <c r="D43" s="51">
        <v>154507</v>
      </c>
      <c r="E43" s="56"/>
      <c r="F43" s="51">
        <v>8075</v>
      </c>
      <c r="G43" s="56"/>
      <c r="H43" s="51">
        <v>3401127</v>
      </c>
      <c r="I43" s="103"/>
      <c r="J43" s="101">
        <v>8.8999999999999996E-2</v>
      </c>
      <c r="K43" s="103"/>
      <c r="L43" s="51">
        <v>0</v>
      </c>
    </row>
    <row r="44" spans="1:13" ht="14.1" customHeight="1" x14ac:dyDescent="0.2">
      <c r="A44" s="90" t="s">
        <v>318</v>
      </c>
      <c r="B44" s="89">
        <f>ROUND(SUM(B36:B43),0)</f>
        <v>35281412</v>
      </c>
      <c r="C44" s="104"/>
      <c r="D44" s="89">
        <f>ROUND(SUM(D36:D43),0)</f>
        <v>2982754</v>
      </c>
      <c r="E44" s="104"/>
      <c r="F44" s="89">
        <f>ROUND(SUM(F36:F43),0)</f>
        <v>113346</v>
      </c>
      <c r="G44" s="104"/>
      <c r="H44" s="89">
        <f>ROUND(SUM(H36:H43),0)</f>
        <v>38150820</v>
      </c>
      <c r="I44" s="105"/>
      <c r="J44" s="102">
        <f>ROUND(SUM(J36:J43),3)</f>
        <v>1</v>
      </c>
      <c r="K44" s="105"/>
      <c r="L44" s="89">
        <f>ROUND(SUM(L36:L43),0)</f>
        <v>275</v>
      </c>
    </row>
    <row r="45" spans="1:13" ht="14.1" customHeight="1" x14ac:dyDescent="0.2">
      <c r="A45" s="90"/>
      <c r="B45" s="67"/>
      <c r="C45" s="67"/>
      <c r="D45" s="67"/>
      <c r="E45" s="67"/>
      <c r="F45" s="67"/>
      <c r="G45" s="67"/>
      <c r="H45" s="67"/>
      <c r="I45" s="67"/>
      <c r="J45" s="67"/>
      <c r="K45" s="67"/>
      <c r="L45" s="67"/>
    </row>
    <row r="46" spans="1:13" ht="14.1" customHeight="1" x14ac:dyDescent="0.2">
      <c r="A46" s="90" t="s">
        <v>319</v>
      </c>
      <c r="B46" s="24">
        <v>41553</v>
      </c>
      <c r="C46" s="37"/>
      <c r="D46" s="24">
        <v>479</v>
      </c>
      <c r="E46" s="3"/>
      <c r="F46" s="24">
        <v>2226</v>
      </c>
      <c r="G46" s="37"/>
      <c r="H46" s="24">
        <v>39806</v>
      </c>
      <c r="I46" s="3"/>
      <c r="J46" s="27">
        <v>0.39700000000000002</v>
      </c>
      <c r="K46" s="37"/>
      <c r="L46" s="37"/>
    </row>
    <row r="47" spans="1:13" ht="14.1" customHeight="1" x14ac:dyDescent="0.2">
      <c r="A47" s="90" t="s">
        <v>320</v>
      </c>
      <c r="B47" s="51">
        <v>61288</v>
      </c>
      <c r="C47" s="103"/>
      <c r="D47" s="51">
        <v>479</v>
      </c>
      <c r="E47" s="16"/>
      <c r="F47" s="51">
        <v>1421</v>
      </c>
      <c r="G47" s="103"/>
      <c r="H47" s="51">
        <v>60346</v>
      </c>
      <c r="I47" s="103"/>
      <c r="J47" s="101">
        <v>0.60299999999999998</v>
      </c>
      <c r="M47" s="3"/>
    </row>
    <row r="48" spans="1:13" ht="14.1" customHeight="1" x14ac:dyDescent="0.2">
      <c r="A48" s="90" t="s">
        <v>321</v>
      </c>
      <c r="B48" s="89">
        <f>ROUND(SUM(B46:B47),0)</f>
        <v>102841</v>
      </c>
      <c r="C48" s="105"/>
      <c r="D48" s="89">
        <f>ROUND(SUM(D46:D47),0)</f>
        <v>958</v>
      </c>
      <c r="E48" s="105"/>
      <c r="F48" s="89">
        <f>ROUND(SUM(F46:F47),0)</f>
        <v>3647</v>
      </c>
      <c r="G48" s="105"/>
      <c r="H48" s="89">
        <f>ROUND(SUM(H46:H47),0)</f>
        <v>100152</v>
      </c>
      <c r="I48" s="105"/>
      <c r="J48" s="102">
        <f>ROUND(SUM(J46:J47),3)</f>
        <v>1</v>
      </c>
      <c r="M48" s="3"/>
    </row>
    <row r="49" spans="1:13" ht="14.1" customHeight="1" x14ac:dyDescent="0.2">
      <c r="A49" s="131"/>
      <c r="B49" s="67"/>
      <c r="C49" s="67"/>
      <c r="D49" s="67"/>
      <c r="E49" s="67"/>
      <c r="F49" s="67"/>
      <c r="G49" s="67"/>
      <c r="H49" s="67"/>
      <c r="I49" s="67"/>
      <c r="J49" s="78"/>
      <c r="M49" s="3"/>
    </row>
    <row r="50" spans="1:13" s="133" customFormat="1" x14ac:dyDescent="0.2">
      <c r="A50" s="132"/>
      <c r="B50" s="132"/>
      <c r="C50" s="132"/>
      <c r="D50" s="132"/>
      <c r="E50" s="132"/>
      <c r="F50" s="132"/>
      <c r="G50" s="132"/>
      <c r="H50" s="132"/>
      <c r="I50" s="132"/>
      <c r="J50" s="132"/>
      <c r="K50" s="132"/>
      <c r="L50" s="132"/>
    </row>
  </sheetData>
  <mergeCells count="11">
    <mergeCell ref="A1:L1"/>
    <mergeCell ref="A9:J9"/>
    <mergeCell ref="A30:J30"/>
    <mergeCell ref="A28:L28"/>
    <mergeCell ref="A27:L27"/>
    <mergeCell ref="A25:L25"/>
    <mergeCell ref="A5:L5"/>
    <mergeCell ref="A6:L6"/>
    <mergeCell ref="A7:L7"/>
    <mergeCell ref="A3:L3"/>
    <mergeCell ref="A2:L2"/>
  </mergeCells>
  <printOptions horizontalCentered="1"/>
  <pageMargins left="0.75" right="0.75" top="1" bottom="1" header="0.5" footer="0.5"/>
  <pageSetup scale="68" orientation="landscape" r:id="rId1"/>
  <headerFooter>
    <oddFooter>&amp;L&amp;A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showGridLines="0" showRuler="0" zoomScaleNormal="100" workbookViewId="0">
      <selection sqref="A1:P1"/>
    </sheetView>
  </sheetViews>
  <sheetFormatPr defaultColWidth="13.7109375" defaultRowHeight="12.75" x14ac:dyDescent="0.2"/>
  <cols>
    <col min="1" max="1" width="38.140625" customWidth="1"/>
    <col min="2" max="2" width="14.7109375" customWidth="1"/>
    <col min="3" max="3" width="2" customWidth="1"/>
    <col min="4" max="4" width="14.7109375" customWidth="1"/>
    <col min="5" max="5" width="2" customWidth="1"/>
    <col min="6" max="6" width="12.140625" customWidth="1"/>
    <col min="7" max="7" width="2" customWidth="1"/>
    <col min="8" max="8" width="15" customWidth="1"/>
    <col min="9" max="9" width="6.28515625" customWidth="1"/>
    <col min="10" max="10" width="14.7109375" customWidth="1"/>
    <col min="11" max="11" width="2" customWidth="1"/>
    <col min="12" max="12" width="14.7109375" customWidth="1"/>
    <col min="13" max="13" width="2" customWidth="1"/>
    <col min="14" max="14" width="12.42578125" customWidth="1"/>
    <col min="15" max="15" width="2" customWidth="1"/>
    <col min="16" max="16" width="15" customWidth="1"/>
    <col min="17" max="17" width="14.85546875" customWidth="1"/>
    <col min="18" max="18" width="10.28515625" customWidth="1"/>
  </cols>
  <sheetData>
    <row r="1" spans="1:17" ht="14.1" customHeight="1" x14ac:dyDescent="0.2">
      <c r="A1" s="156" t="s">
        <v>37</v>
      </c>
      <c r="B1" s="156"/>
      <c r="C1" s="156"/>
      <c r="D1" s="156"/>
      <c r="E1" s="156"/>
      <c r="F1" s="156"/>
      <c r="G1" s="156"/>
      <c r="H1" s="156"/>
      <c r="I1" s="156"/>
      <c r="J1" s="156"/>
      <c r="K1" s="156"/>
      <c r="L1" s="156"/>
      <c r="M1" s="156"/>
      <c r="N1" s="156"/>
      <c r="O1" s="156"/>
      <c r="P1" s="156"/>
    </row>
    <row r="2" spans="1:17" ht="14.1" customHeight="1" x14ac:dyDescent="0.2">
      <c r="A2" s="156" t="s">
        <v>76</v>
      </c>
      <c r="B2" s="156"/>
      <c r="C2" s="156"/>
      <c r="D2" s="156"/>
      <c r="E2" s="156"/>
      <c r="F2" s="156"/>
      <c r="G2" s="156"/>
      <c r="H2" s="156"/>
      <c r="I2" s="156"/>
      <c r="J2" s="156"/>
      <c r="K2" s="156"/>
      <c r="L2" s="156"/>
      <c r="M2" s="156"/>
      <c r="N2" s="156"/>
      <c r="O2" s="156"/>
      <c r="P2" s="156"/>
    </row>
    <row r="3" spans="1:17" ht="14.1" customHeight="1" x14ac:dyDescent="0.2">
      <c r="A3" s="156" t="s">
        <v>137</v>
      </c>
      <c r="B3" s="156"/>
      <c r="C3" s="156"/>
      <c r="D3" s="156"/>
      <c r="E3" s="156"/>
      <c r="F3" s="156"/>
      <c r="G3" s="156"/>
      <c r="H3" s="156"/>
      <c r="I3" s="156"/>
      <c r="J3" s="156"/>
      <c r="K3" s="156"/>
      <c r="L3" s="156"/>
      <c r="M3" s="156"/>
      <c r="N3" s="156"/>
      <c r="O3" s="156"/>
      <c r="P3" s="156"/>
    </row>
    <row r="5" spans="1:17" ht="14.1" customHeight="1" x14ac:dyDescent="0.2">
      <c r="A5" s="156" t="s">
        <v>81</v>
      </c>
      <c r="B5" s="156"/>
      <c r="C5" s="156"/>
      <c r="D5" s="156"/>
      <c r="E5" s="156"/>
      <c r="F5" s="156"/>
      <c r="G5" s="156"/>
      <c r="H5" s="156"/>
      <c r="I5" s="156"/>
      <c r="J5" s="156"/>
      <c r="K5" s="156"/>
      <c r="L5" s="156"/>
      <c r="M5" s="156"/>
      <c r="N5" s="156"/>
      <c r="O5" s="156"/>
      <c r="P5" s="156"/>
    </row>
    <row r="6" spans="1:17" ht="14.1" customHeight="1" x14ac:dyDescent="0.2">
      <c r="A6" s="156" t="s">
        <v>294</v>
      </c>
      <c r="B6" s="156"/>
      <c r="C6" s="156"/>
      <c r="D6" s="156"/>
      <c r="E6" s="156"/>
      <c r="F6" s="156"/>
      <c r="G6" s="156"/>
      <c r="H6" s="156"/>
      <c r="I6" s="156"/>
      <c r="J6" s="156"/>
      <c r="K6" s="156"/>
      <c r="L6" s="156"/>
      <c r="M6" s="156"/>
      <c r="N6" s="156"/>
      <c r="O6" s="156"/>
      <c r="P6" s="156"/>
    </row>
    <row r="7" spans="1:17" ht="14.1" customHeight="1" x14ac:dyDescent="0.2">
      <c r="A7" s="1"/>
      <c r="B7" s="1"/>
      <c r="C7" s="1"/>
      <c r="D7" s="1"/>
      <c r="E7" s="1"/>
      <c r="F7" s="1"/>
      <c r="G7" s="1"/>
      <c r="H7" s="1"/>
      <c r="I7" s="42"/>
      <c r="J7" s="1"/>
      <c r="K7" s="1"/>
      <c r="L7" s="1"/>
      <c r="M7" s="1"/>
      <c r="N7" s="1"/>
      <c r="O7" s="1"/>
      <c r="P7" s="1"/>
    </row>
    <row r="9" spans="1:17" ht="14.1" customHeight="1" x14ac:dyDescent="0.2">
      <c r="B9" s="174">
        <v>43373</v>
      </c>
      <c r="C9" s="175"/>
      <c r="D9" s="175"/>
      <c r="E9" s="175"/>
      <c r="F9" s="175"/>
      <c r="G9" s="175"/>
      <c r="H9" s="176"/>
      <c r="I9" s="111"/>
      <c r="J9" s="174">
        <v>43100</v>
      </c>
      <c r="K9" s="175"/>
      <c r="L9" s="175"/>
      <c r="M9" s="175"/>
      <c r="N9" s="175"/>
      <c r="O9" s="175"/>
      <c r="P9" s="176"/>
      <c r="Q9" s="14"/>
    </row>
    <row r="10" spans="1:17" ht="14.1" customHeight="1" x14ac:dyDescent="0.2">
      <c r="A10" s="3"/>
      <c r="B10" s="78"/>
      <c r="C10" s="78"/>
      <c r="D10" s="78"/>
      <c r="E10" s="78"/>
      <c r="F10" s="78"/>
      <c r="G10" s="78"/>
      <c r="H10" s="78"/>
      <c r="I10" s="23"/>
      <c r="J10" s="17"/>
      <c r="K10" s="17"/>
      <c r="L10" s="17"/>
      <c r="M10" s="17"/>
      <c r="N10" s="17"/>
      <c r="O10" s="17"/>
      <c r="P10" s="17"/>
      <c r="Q10" s="3"/>
    </row>
    <row r="11" spans="1:17" ht="27.6" customHeight="1" x14ac:dyDescent="0.2">
      <c r="A11" s="109"/>
      <c r="B11" s="10" t="s">
        <v>322</v>
      </c>
      <c r="C11" s="1"/>
      <c r="D11" s="10" t="s">
        <v>323</v>
      </c>
      <c r="E11" s="1"/>
      <c r="F11" s="10" t="s">
        <v>324</v>
      </c>
      <c r="G11" s="1"/>
      <c r="H11" s="10" t="s">
        <v>325</v>
      </c>
      <c r="I11" s="23"/>
      <c r="J11" s="10" t="s">
        <v>322</v>
      </c>
      <c r="K11" s="1"/>
      <c r="L11" s="10" t="s">
        <v>323</v>
      </c>
      <c r="M11" s="1"/>
      <c r="N11" s="10" t="s">
        <v>324</v>
      </c>
      <c r="O11" s="1"/>
      <c r="P11" s="10" t="s">
        <v>325</v>
      </c>
      <c r="Q11" s="3"/>
    </row>
    <row r="12" spans="1:17" ht="14.1" customHeight="1" x14ac:dyDescent="0.2">
      <c r="A12" s="109"/>
      <c r="B12" s="18"/>
      <c r="C12" s="1"/>
      <c r="D12" s="18"/>
      <c r="E12" s="1"/>
      <c r="F12" s="18"/>
      <c r="G12" s="1"/>
      <c r="H12" s="18"/>
      <c r="I12" s="23"/>
      <c r="J12" s="18"/>
      <c r="K12" s="1"/>
      <c r="L12" s="18"/>
      <c r="M12" s="1"/>
      <c r="N12" s="18"/>
      <c r="O12" s="1"/>
      <c r="P12" s="18"/>
      <c r="Q12" s="3"/>
    </row>
    <row r="13" spans="1:17" ht="14.1" customHeight="1" x14ac:dyDescent="0.2">
      <c r="A13" s="109" t="s">
        <v>326</v>
      </c>
      <c r="B13" s="37"/>
      <c r="C13" s="37"/>
      <c r="D13" s="37"/>
      <c r="E13" s="37"/>
      <c r="F13" s="37"/>
      <c r="G13" s="37"/>
      <c r="H13" s="1"/>
      <c r="I13" s="23"/>
      <c r="J13" s="37"/>
      <c r="K13" s="37"/>
      <c r="L13" s="37"/>
      <c r="M13" s="37"/>
      <c r="N13" s="37"/>
      <c r="O13" s="37"/>
      <c r="P13" s="1"/>
      <c r="Q13" s="3"/>
    </row>
    <row r="14" spans="1:17" ht="14.1" customHeight="1" x14ac:dyDescent="0.2">
      <c r="A14" s="28" t="s">
        <v>327</v>
      </c>
      <c r="B14" s="24">
        <v>4524145</v>
      </c>
      <c r="C14" s="37"/>
      <c r="D14" s="24">
        <v>4540583</v>
      </c>
      <c r="E14" s="37"/>
      <c r="F14" s="27">
        <v>0.186</v>
      </c>
      <c r="G14" s="37"/>
      <c r="H14" s="21" t="s">
        <v>328</v>
      </c>
      <c r="I14" s="25"/>
      <c r="J14" s="24">
        <v>4353995</v>
      </c>
      <c r="K14" s="37"/>
      <c r="L14" s="24">
        <v>4549003</v>
      </c>
      <c r="M14" s="37"/>
      <c r="N14" s="27">
        <v>0.19600000000000001</v>
      </c>
      <c r="O14" s="37"/>
      <c r="P14" s="21" t="s">
        <v>328</v>
      </c>
      <c r="Q14" s="3"/>
    </row>
    <row r="15" spans="1:17" ht="14.1" customHeight="1" x14ac:dyDescent="0.2">
      <c r="A15" s="28" t="s">
        <v>329</v>
      </c>
      <c r="B15" s="26">
        <v>568533</v>
      </c>
      <c r="C15" s="37"/>
      <c r="D15" s="26">
        <v>570405</v>
      </c>
      <c r="E15" s="37"/>
      <c r="F15" s="27">
        <v>2.3E-2</v>
      </c>
      <c r="G15" s="37"/>
      <c r="H15" s="21" t="s">
        <v>328</v>
      </c>
      <c r="I15" s="25"/>
      <c r="J15" s="26">
        <v>529100</v>
      </c>
      <c r="K15" s="37"/>
      <c r="L15" s="26">
        <v>556022</v>
      </c>
      <c r="M15" s="37"/>
      <c r="N15" s="27">
        <v>2.4E-2</v>
      </c>
      <c r="O15" s="37"/>
      <c r="P15" s="21" t="s">
        <v>328</v>
      </c>
      <c r="Q15" s="3"/>
    </row>
    <row r="16" spans="1:17" ht="14.1" customHeight="1" x14ac:dyDescent="0.2">
      <c r="A16" s="28" t="s">
        <v>330</v>
      </c>
      <c r="B16" s="26">
        <v>264915</v>
      </c>
      <c r="C16" s="37"/>
      <c r="D16" s="26">
        <v>260144</v>
      </c>
      <c r="E16" s="37"/>
      <c r="F16" s="27">
        <v>1.0999999999999999E-2</v>
      </c>
      <c r="G16" s="37"/>
      <c r="H16" s="21" t="s">
        <v>331</v>
      </c>
      <c r="I16" s="25"/>
      <c r="J16" s="26">
        <v>219289</v>
      </c>
      <c r="K16" s="37"/>
      <c r="L16" s="26">
        <v>226733</v>
      </c>
      <c r="M16" s="37"/>
      <c r="N16" s="27">
        <v>0.01</v>
      </c>
      <c r="O16" s="37"/>
      <c r="P16" s="21" t="s">
        <v>331</v>
      </c>
      <c r="Q16" s="3"/>
    </row>
    <row r="17" spans="1:17" ht="14.1" customHeight="1" x14ac:dyDescent="0.2">
      <c r="A17" s="28" t="s">
        <v>332</v>
      </c>
      <c r="B17" s="26">
        <v>2266202</v>
      </c>
      <c r="C17" s="37"/>
      <c r="D17" s="26">
        <v>2264630</v>
      </c>
      <c r="E17" s="37"/>
      <c r="F17" s="27">
        <v>9.2999999999999999E-2</v>
      </c>
      <c r="G17" s="37"/>
      <c r="H17" s="21" t="s">
        <v>331</v>
      </c>
      <c r="I17" s="25"/>
      <c r="J17" s="26">
        <v>1864357</v>
      </c>
      <c r="K17" s="37"/>
      <c r="L17" s="26">
        <v>1989990</v>
      </c>
      <c r="M17" s="37"/>
      <c r="N17" s="27">
        <v>8.5999999999999993E-2</v>
      </c>
      <c r="O17" s="37"/>
      <c r="P17" s="21" t="s">
        <v>328</v>
      </c>
      <c r="Q17" s="3"/>
    </row>
    <row r="18" spans="1:17" ht="14.1" customHeight="1" x14ac:dyDescent="0.2">
      <c r="A18" s="28" t="s">
        <v>333</v>
      </c>
      <c r="B18" s="26">
        <v>692019</v>
      </c>
      <c r="C18" s="37"/>
      <c r="D18" s="26">
        <v>691090</v>
      </c>
      <c r="E18" s="37"/>
      <c r="F18" s="27">
        <v>2.8000000000000001E-2</v>
      </c>
      <c r="G18" s="37"/>
      <c r="H18" s="21" t="s">
        <v>331</v>
      </c>
      <c r="I18" s="25"/>
      <c r="J18" s="26">
        <v>714489</v>
      </c>
      <c r="K18" s="37"/>
      <c r="L18" s="26">
        <v>738979</v>
      </c>
      <c r="M18" s="37"/>
      <c r="N18" s="27">
        <v>3.2000000000000001E-2</v>
      </c>
      <c r="O18" s="37"/>
      <c r="P18" s="21" t="s">
        <v>331</v>
      </c>
      <c r="Q18" s="3"/>
    </row>
    <row r="19" spans="1:17" ht="14.1" customHeight="1" x14ac:dyDescent="0.2">
      <c r="A19" s="28" t="s">
        <v>334</v>
      </c>
      <c r="B19" s="51">
        <v>246071</v>
      </c>
      <c r="C19" s="37"/>
      <c r="D19" s="51">
        <v>237402</v>
      </c>
      <c r="E19" s="37"/>
      <c r="F19" s="101">
        <v>0.01</v>
      </c>
      <c r="G19" s="37"/>
      <c r="H19" s="21" t="s">
        <v>328</v>
      </c>
      <c r="I19" s="25"/>
      <c r="J19" s="51">
        <v>296655</v>
      </c>
      <c r="K19" s="37"/>
      <c r="L19" s="51">
        <v>302047</v>
      </c>
      <c r="M19" s="37"/>
      <c r="N19" s="101">
        <v>1.2999999999999999E-2</v>
      </c>
      <c r="O19" s="37"/>
      <c r="P19" s="21" t="s">
        <v>38</v>
      </c>
      <c r="Q19" s="3"/>
    </row>
    <row r="20" spans="1:17" ht="13.35" customHeight="1" x14ac:dyDescent="0.2">
      <c r="A20" s="109" t="s">
        <v>335</v>
      </c>
      <c r="B20" s="53">
        <v>8561885</v>
      </c>
      <c r="C20" s="37"/>
      <c r="D20" s="53">
        <v>8564254</v>
      </c>
      <c r="E20" s="37"/>
      <c r="F20" s="110">
        <v>0.35099999999999998</v>
      </c>
      <c r="G20" s="37"/>
      <c r="H20" s="1"/>
      <c r="I20" s="25"/>
      <c r="J20" s="53">
        <f>ROUND(SUM(J14:J19),0)</f>
        <v>7977885</v>
      </c>
      <c r="K20" s="21"/>
      <c r="L20" s="53">
        <f>ROUND(SUM(L14:L19),0)</f>
        <v>8362774</v>
      </c>
      <c r="M20" s="37"/>
      <c r="N20" s="110">
        <f>ROUND(SUM(N14:N19),3)</f>
        <v>0.36099999999999999</v>
      </c>
      <c r="O20" s="37"/>
      <c r="P20" s="1"/>
      <c r="Q20" s="3"/>
    </row>
    <row r="21" spans="1:17" ht="14.1" customHeight="1" x14ac:dyDescent="0.2">
      <c r="A21" s="109" t="s">
        <v>336</v>
      </c>
      <c r="B21" s="37"/>
      <c r="C21" s="37"/>
      <c r="D21" s="37"/>
      <c r="E21" s="37"/>
      <c r="F21" s="37"/>
      <c r="G21" s="37"/>
      <c r="H21" s="1"/>
      <c r="I21" s="23"/>
      <c r="J21" s="37"/>
      <c r="K21" s="37"/>
      <c r="L21" s="37"/>
      <c r="M21" s="37"/>
      <c r="N21" s="37"/>
      <c r="O21" s="37"/>
      <c r="P21" s="1"/>
      <c r="Q21" s="3"/>
    </row>
    <row r="22" spans="1:17" ht="14.1" customHeight="1" x14ac:dyDescent="0.2">
      <c r="A22" s="28" t="s">
        <v>128</v>
      </c>
      <c r="B22" s="26">
        <v>1201055</v>
      </c>
      <c r="C22" s="37"/>
      <c r="D22" s="26">
        <v>1209270</v>
      </c>
      <c r="E22" s="37"/>
      <c r="F22" s="27">
        <v>4.9000000000000002E-2</v>
      </c>
      <c r="G22" s="37"/>
      <c r="H22" s="21" t="s">
        <v>337</v>
      </c>
      <c r="I22" s="25"/>
      <c r="J22" s="26">
        <v>1075380</v>
      </c>
      <c r="K22" s="37"/>
      <c r="L22" s="26">
        <v>1137668</v>
      </c>
      <c r="M22" s="37"/>
      <c r="N22" s="27">
        <v>4.9000000000000002E-2</v>
      </c>
      <c r="O22" s="37"/>
      <c r="P22" s="21" t="s">
        <v>337</v>
      </c>
      <c r="Q22" s="3"/>
    </row>
    <row r="23" spans="1:17" ht="14.1" customHeight="1" x14ac:dyDescent="0.2">
      <c r="A23" s="28" t="s">
        <v>338</v>
      </c>
      <c r="B23" s="26">
        <v>1308004</v>
      </c>
      <c r="C23" s="37"/>
      <c r="D23" s="26">
        <v>1292505</v>
      </c>
      <c r="E23" s="37"/>
      <c r="F23" s="27">
        <v>5.2999999999999999E-2</v>
      </c>
      <c r="G23" s="37"/>
      <c r="H23" s="21" t="s">
        <v>331</v>
      </c>
      <c r="I23" s="25"/>
      <c r="J23" s="26">
        <v>1151629</v>
      </c>
      <c r="K23" s="37"/>
      <c r="L23" s="26">
        <v>1202609</v>
      </c>
      <c r="M23" s="37"/>
      <c r="N23" s="27">
        <v>5.1999999999999998E-2</v>
      </c>
      <c r="O23" s="37"/>
      <c r="P23" s="21" t="s">
        <v>331</v>
      </c>
      <c r="Q23" s="3"/>
    </row>
    <row r="24" spans="1:17" ht="14.1" customHeight="1" x14ac:dyDescent="0.2">
      <c r="A24" s="28" t="s">
        <v>339</v>
      </c>
      <c r="B24" s="26">
        <v>1923124</v>
      </c>
      <c r="C24" s="37"/>
      <c r="D24" s="26">
        <v>1957439</v>
      </c>
      <c r="E24" s="37"/>
      <c r="F24" s="27">
        <v>0.08</v>
      </c>
      <c r="G24" s="37"/>
      <c r="H24" s="21" t="s">
        <v>337</v>
      </c>
      <c r="I24" s="25"/>
      <c r="J24" s="26">
        <v>2006383</v>
      </c>
      <c r="K24" s="37"/>
      <c r="L24" s="26">
        <v>2133924</v>
      </c>
      <c r="M24" s="37"/>
      <c r="N24" s="27">
        <v>9.1999999999999998E-2</v>
      </c>
      <c r="O24" s="37"/>
      <c r="P24" s="21" t="s">
        <v>337</v>
      </c>
      <c r="Q24" s="3"/>
    </row>
    <row r="25" spans="1:17" ht="14.1" customHeight="1" x14ac:dyDescent="0.2">
      <c r="A25" s="28" t="s">
        <v>340</v>
      </c>
      <c r="B25" s="26">
        <v>1131350</v>
      </c>
      <c r="C25" s="37"/>
      <c r="D25" s="26">
        <v>1141197</v>
      </c>
      <c r="E25" s="37"/>
      <c r="F25" s="27">
        <v>4.7E-2</v>
      </c>
      <c r="G25" s="37"/>
      <c r="H25" s="21" t="s">
        <v>328</v>
      </c>
      <c r="I25" s="25"/>
      <c r="J25" s="26">
        <v>1249776</v>
      </c>
      <c r="K25" s="37"/>
      <c r="L25" s="26">
        <v>1301978</v>
      </c>
      <c r="M25" s="37"/>
      <c r="N25" s="27">
        <v>5.6000000000000001E-2</v>
      </c>
      <c r="O25" s="37"/>
      <c r="P25" s="21" t="s">
        <v>328</v>
      </c>
      <c r="Q25" s="3"/>
    </row>
    <row r="26" spans="1:17" ht="14.1" customHeight="1" x14ac:dyDescent="0.2">
      <c r="A26" s="28" t="s">
        <v>341</v>
      </c>
      <c r="B26" s="26">
        <v>2546292</v>
      </c>
      <c r="C26" s="37"/>
      <c r="D26" s="26">
        <v>2573888</v>
      </c>
      <c r="E26" s="37"/>
      <c r="F26" s="27">
        <v>0.105</v>
      </c>
      <c r="G26" s="37"/>
      <c r="H26" s="21" t="s">
        <v>331</v>
      </c>
      <c r="I26" s="25"/>
      <c r="J26" s="26">
        <v>2243126</v>
      </c>
      <c r="K26" s="37"/>
      <c r="L26" s="26">
        <v>2396115</v>
      </c>
      <c r="M26" s="37"/>
      <c r="N26" s="27">
        <v>0.10299999999999999</v>
      </c>
      <c r="O26" s="37"/>
      <c r="P26" s="21" t="s">
        <v>331</v>
      </c>
      <c r="Q26" s="3"/>
    </row>
    <row r="27" spans="1:17" ht="14.1" customHeight="1" x14ac:dyDescent="0.2">
      <c r="A27" s="28" t="s">
        <v>342</v>
      </c>
      <c r="B27" s="26">
        <v>2112286</v>
      </c>
      <c r="C27" s="37"/>
      <c r="D27" s="26">
        <v>2157825</v>
      </c>
      <c r="E27" s="37"/>
      <c r="F27" s="27">
        <v>8.7999999999999995E-2</v>
      </c>
      <c r="G27" s="37"/>
      <c r="H27" s="21" t="s">
        <v>331</v>
      </c>
      <c r="I27" s="25"/>
      <c r="J27" s="26">
        <v>1871898</v>
      </c>
      <c r="K27" s="37"/>
      <c r="L27" s="26">
        <v>1994951</v>
      </c>
      <c r="M27" s="37"/>
      <c r="N27" s="27">
        <v>8.5999999999999993E-2</v>
      </c>
      <c r="O27" s="37"/>
      <c r="P27" s="21" t="s">
        <v>331</v>
      </c>
      <c r="Q27" s="3"/>
    </row>
    <row r="28" spans="1:17" ht="14.1" customHeight="1" x14ac:dyDescent="0.2">
      <c r="A28" s="28" t="s">
        <v>343</v>
      </c>
      <c r="B28" s="26">
        <v>749282</v>
      </c>
      <c r="C28" s="37"/>
      <c r="D28" s="26">
        <v>753752</v>
      </c>
      <c r="E28" s="37"/>
      <c r="F28" s="27">
        <v>3.1E-2</v>
      </c>
      <c r="G28" s="37"/>
      <c r="H28" s="21" t="s">
        <v>328</v>
      </c>
      <c r="I28" s="25"/>
      <c r="J28" s="26">
        <v>676245</v>
      </c>
      <c r="K28" s="37"/>
      <c r="L28" s="26">
        <v>705682</v>
      </c>
      <c r="M28" s="37"/>
      <c r="N28" s="27">
        <v>0.03</v>
      </c>
      <c r="O28" s="37"/>
      <c r="P28" s="21" t="s">
        <v>38</v>
      </c>
      <c r="Q28" s="3"/>
    </row>
    <row r="29" spans="1:17" ht="14.1" customHeight="1" x14ac:dyDescent="0.2">
      <c r="A29" s="28" t="s">
        <v>344</v>
      </c>
      <c r="B29" s="26">
        <v>1320926</v>
      </c>
      <c r="C29" s="37"/>
      <c r="D29" s="26">
        <v>1326038</v>
      </c>
      <c r="E29" s="37"/>
      <c r="F29" s="27">
        <v>5.3999999999999999E-2</v>
      </c>
      <c r="G29" s="37"/>
      <c r="H29" s="21" t="s">
        <v>328</v>
      </c>
      <c r="I29" s="25"/>
      <c r="J29" s="26">
        <v>1065994</v>
      </c>
      <c r="K29" s="37"/>
      <c r="L29" s="26">
        <v>1122892</v>
      </c>
      <c r="M29" s="37"/>
      <c r="N29" s="27">
        <v>4.8000000000000001E-2</v>
      </c>
      <c r="O29" s="37"/>
      <c r="P29" s="21" t="s">
        <v>328</v>
      </c>
      <c r="Q29" s="3"/>
    </row>
    <row r="30" spans="1:17" ht="14.1" customHeight="1" x14ac:dyDescent="0.2">
      <c r="A30" s="28" t="s">
        <v>345</v>
      </c>
      <c r="B30" s="51">
        <v>340183</v>
      </c>
      <c r="C30" s="37"/>
      <c r="D30" s="51">
        <v>341110</v>
      </c>
      <c r="E30" s="37"/>
      <c r="F30" s="101">
        <v>1.4E-2</v>
      </c>
      <c r="G30" s="37"/>
      <c r="H30" s="21" t="s">
        <v>328</v>
      </c>
      <c r="I30" s="25"/>
      <c r="J30" s="51">
        <v>194735</v>
      </c>
      <c r="K30" s="37"/>
      <c r="L30" s="51">
        <v>203514</v>
      </c>
      <c r="M30" s="37"/>
      <c r="N30" s="101">
        <v>8.9999999999999993E-3</v>
      </c>
      <c r="O30" s="37"/>
      <c r="P30" s="21" t="s">
        <v>331</v>
      </c>
      <c r="Q30" s="3"/>
    </row>
    <row r="31" spans="1:17" ht="14.1" customHeight="1" x14ac:dyDescent="0.2">
      <c r="A31" s="109" t="s">
        <v>346</v>
      </c>
      <c r="B31" s="53">
        <v>12632502</v>
      </c>
      <c r="C31" s="37"/>
      <c r="D31" s="53">
        <v>12753024</v>
      </c>
      <c r="E31" s="37"/>
      <c r="F31" s="110">
        <v>0.52100000000000002</v>
      </c>
      <c r="G31" s="37"/>
      <c r="H31" s="1"/>
      <c r="I31" s="25"/>
      <c r="J31" s="53">
        <f>ROUND(SUM(J22:J30),0)</f>
        <v>11535166</v>
      </c>
      <c r="K31" s="21"/>
      <c r="L31" s="53">
        <f>ROUND(SUM(L22:L30),0)</f>
        <v>12199333</v>
      </c>
      <c r="M31" s="37"/>
      <c r="N31" s="110">
        <f>ROUND(SUM(N22:N30),3)</f>
        <v>0.52500000000000002</v>
      </c>
      <c r="O31" s="37"/>
      <c r="P31" s="1"/>
      <c r="Q31" s="3"/>
    </row>
    <row r="32" spans="1:17" ht="14.1" customHeight="1" x14ac:dyDescent="0.2">
      <c r="A32" s="109" t="s">
        <v>347</v>
      </c>
      <c r="B32" s="37"/>
      <c r="C32" s="37"/>
      <c r="D32" s="37"/>
      <c r="E32" s="37"/>
      <c r="F32" s="37"/>
      <c r="G32" s="37"/>
      <c r="H32" s="1"/>
      <c r="I32" s="23"/>
      <c r="J32" s="37"/>
      <c r="K32" s="37"/>
      <c r="L32" s="37"/>
      <c r="M32" s="37"/>
      <c r="N32" s="37"/>
      <c r="O32" s="37"/>
      <c r="P32" s="1"/>
      <c r="Q32" s="3"/>
    </row>
    <row r="33" spans="1:18" ht="14.1" customHeight="1" x14ac:dyDescent="0.2">
      <c r="A33" s="28" t="s">
        <v>348</v>
      </c>
      <c r="B33" s="26">
        <v>2402539</v>
      </c>
      <c r="C33" s="37"/>
      <c r="D33" s="26">
        <v>2430794</v>
      </c>
      <c r="E33" s="37"/>
      <c r="F33" s="27">
        <v>9.9000000000000005E-2</v>
      </c>
      <c r="G33" s="37"/>
      <c r="H33" s="21" t="s">
        <v>328</v>
      </c>
      <c r="I33" s="25"/>
      <c r="J33" s="26">
        <v>1818459</v>
      </c>
      <c r="K33" s="37"/>
      <c r="L33" s="26">
        <v>1951774</v>
      </c>
      <c r="M33" s="37"/>
      <c r="N33" s="27">
        <v>8.4000000000000005E-2</v>
      </c>
      <c r="O33" s="37"/>
      <c r="P33" s="21" t="s">
        <v>328</v>
      </c>
      <c r="Q33" s="3"/>
    </row>
    <row r="34" spans="1:18" ht="14.1" customHeight="1" x14ac:dyDescent="0.2">
      <c r="A34" s="28" t="s">
        <v>349</v>
      </c>
      <c r="B34" s="26">
        <v>398717</v>
      </c>
      <c r="C34" s="37"/>
      <c r="D34" s="26">
        <v>407231</v>
      </c>
      <c r="E34" s="37"/>
      <c r="F34" s="27">
        <v>1.7000000000000001E-2</v>
      </c>
      <c r="G34" s="37"/>
      <c r="H34" s="21" t="s">
        <v>328</v>
      </c>
      <c r="I34" s="25"/>
      <c r="J34" s="26">
        <v>354958</v>
      </c>
      <c r="K34" s="37"/>
      <c r="L34" s="26">
        <v>381873</v>
      </c>
      <c r="M34" s="37"/>
      <c r="N34" s="27">
        <v>1.6E-2</v>
      </c>
      <c r="O34" s="37"/>
      <c r="P34" s="21" t="s">
        <v>328</v>
      </c>
      <c r="Q34" s="3"/>
    </row>
    <row r="35" spans="1:18" ht="14.1" customHeight="1" x14ac:dyDescent="0.2">
      <c r="A35" s="28" t="s">
        <v>350</v>
      </c>
      <c r="B35" s="51">
        <v>275824</v>
      </c>
      <c r="C35" s="37"/>
      <c r="D35" s="51">
        <v>294195</v>
      </c>
      <c r="E35" s="37"/>
      <c r="F35" s="101">
        <v>1.2E-2</v>
      </c>
      <c r="G35" s="37"/>
      <c r="H35" s="21" t="s">
        <v>328</v>
      </c>
      <c r="I35" s="25"/>
      <c r="J35" s="51">
        <v>280335</v>
      </c>
      <c r="K35" s="37"/>
      <c r="L35" s="51">
        <v>315214</v>
      </c>
      <c r="M35" s="37"/>
      <c r="N35" s="101">
        <v>1.4E-2</v>
      </c>
      <c r="O35" s="37"/>
      <c r="P35" s="21" t="s">
        <v>331</v>
      </c>
      <c r="Q35" s="3"/>
    </row>
    <row r="36" spans="1:18" ht="14.1" customHeight="1" x14ac:dyDescent="0.2">
      <c r="A36" s="109" t="s">
        <v>351</v>
      </c>
      <c r="B36" s="65">
        <v>3077080</v>
      </c>
      <c r="C36" s="37"/>
      <c r="D36" s="65">
        <v>3132220</v>
      </c>
      <c r="E36" s="37"/>
      <c r="F36" s="102">
        <v>0.128</v>
      </c>
      <c r="G36" s="37"/>
      <c r="H36" s="1"/>
      <c r="I36" s="25"/>
      <c r="J36" s="65">
        <f>ROUND(SUM(J33:J35),0)</f>
        <v>2453752</v>
      </c>
      <c r="K36" s="21"/>
      <c r="L36" s="65">
        <f>ROUND(SUM(L33:L35),0)</f>
        <v>2648861</v>
      </c>
      <c r="M36" s="37"/>
      <c r="N36" s="102">
        <f>ROUND(SUM(N33:N35),3)</f>
        <v>0.114</v>
      </c>
      <c r="O36" s="37"/>
      <c r="P36" s="1"/>
      <c r="Q36" s="3"/>
    </row>
    <row r="37" spans="1:18" ht="14.1" customHeight="1" x14ac:dyDescent="0.2">
      <c r="A37" s="3" t="s">
        <v>352</v>
      </c>
      <c r="B37" s="89">
        <v>24271467</v>
      </c>
      <c r="C37" s="37"/>
      <c r="D37" s="89">
        <v>24449498</v>
      </c>
      <c r="E37" s="37"/>
      <c r="F37" s="102">
        <v>1</v>
      </c>
      <c r="G37" s="37"/>
      <c r="H37" s="21" t="s">
        <v>331</v>
      </c>
      <c r="I37" s="25"/>
      <c r="J37" s="89">
        <f>ROUND(SUM(J20,J31,J36),0)</f>
        <v>21966803</v>
      </c>
      <c r="K37" s="37"/>
      <c r="L37" s="89">
        <f>ROUND(SUM(L20,L31,L36),0)</f>
        <v>23210968</v>
      </c>
      <c r="M37" s="37"/>
      <c r="N37" s="102">
        <f>ROUND(SUM(N20,N31,N36),3)</f>
        <v>1</v>
      </c>
      <c r="O37" s="37"/>
      <c r="P37" s="21" t="s">
        <v>331</v>
      </c>
      <c r="Q37" s="3"/>
      <c r="R37" s="3"/>
    </row>
    <row r="38" spans="1:18" ht="14.1" customHeight="1" x14ac:dyDescent="0.2">
      <c r="B38" s="78"/>
      <c r="C38" s="3"/>
      <c r="D38" s="78"/>
      <c r="E38" s="3"/>
      <c r="F38" s="78"/>
      <c r="G38" s="3"/>
      <c r="H38" s="3"/>
      <c r="J38" s="78"/>
      <c r="K38" s="3"/>
      <c r="L38" s="78"/>
      <c r="M38" s="3"/>
      <c r="N38" s="78"/>
      <c r="O38" s="3"/>
      <c r="P38" s="3"/>
      <c r="Q38" s="3"/>
    </row>
    <row r="39" spans="1:18" ht="14.1" customHeight="1" x14ac:dyDescent="0.2">
      <c r="B39" s="3"/>
      <c r="C39" s="3"/>
      <c r="D39" s="3"/>
      <c r="E39" s="3"/>
      <c r="F39" s="3"/>
      <c r="G39" s="3"/>
      <c r="H39" s="3"/>
      <c r="J39" s="3"/>
      <c r="K39" s="3"/>
      <c r="L39" s="3"/>
      <c r="M39" s="3"/>
      <c r="N39" s="3"/>
      <c r="O39" s="3"/>
      <c r="P39" s="3"/>
      <c r="Q39" s="3"/>
    </row>
    <row r="40" spans="1:18" ht="14.1" customHeight="1" x14ac:dyDescent="0.2">
      <c r="A40" s="166" t="s">
        <v>353</v>
      </c>
      <c r="B40" s="166"/>
      <c r="C40" s="166"/>
      <c r="D40" s="166"/>
      <c r="E40" s="166"/>
      <c r="F40" s="166"/>
      <c r="G40" s="166"/>
      <c r="H40" s="166"/>
      <c r="I40" s="166"/>
      <c r="J40" s="166"/>
      <c r="K40" s="166"/>
      <c r="L40" s="166"/>
      <c r="M40" s="166"/>
      <c r="N40" s="166"/>
      <c r="O40" s="166"/>
      <c r="P40" s="166"/>
      <c r="Q40" s="3"/>
    </row>
    <row r="41" spans="1:18" ht="14.1" customHeight="1" x14ac:dyDescent="0.2">
      <c r="A41" s="166"/>
      <c r="B41" s="166"/>
      <c r="C41" s="166"/>
      <c r="D41" s="166"/>
      <c r="E41" s="166"/>
      <c r="F41" s="166"/>
      <c r="G41" s="166"/>
      <c r="H41" s="166"/>
      <c r="I41" s="166"/>
      <c r="J41" s="166"/>
      <c r="K41" s="166"/>
      <c r="L41" s="166"/>
      <c r="M41" s="166"/>
      <c r="N41" s="166"/>
      <c r="O41" s="166"/>
      <c r="P41" s="166"/>
      <c r="Q41" s="3"/>
    </row>
    <row r="42" spans="1:18" ht="14.1" customHeight="1" x14ac:dyDescent="0.2">
      <c r="A42" s="166"/>
      <c r="B42" s="166"/>
      <c r="C42" s="166"/>
      <c r="D42" s="166"/>
      <c r="E42" s="166"/>
      <c r="F42" s="166"/>
      <c r="G42" s="166"/>
      <c r="H42" s="166"/>
      <c r="I42" s="166"/>
      <c r="J42" s="166"/>
      <c r="K42" s="166"/>
      <c r="L42" s="166"/>
      <c r="M42" s="166"/>
      <c r="N42" s="166"/>
      <c r="O42" s="166"/>
      <c r="P42" s="166"/>
      <c r="Q42" s="3"/>
    </row>
  </sheetData>
  <mergeCells count="10">
    <mergeCell ref="A6:P6"/>
    <mergeCell ref="A5:P5"/>
    <mergeCell ref="A3:P3"/>
    <mergeCell ref="A2:P2"/>
    <mergeCell ref="A1:P1"/>
    <mergeCell ref="J9:P9"/>
    <mergeCell ref="B9:H9"/>
    <mergeCell ref="A40:P40"/>
    <mergeCell ref="A41:P41"/>
    <mergeCell ref="A42:P42"/>
  </mergeCells>
  <pageMargins left="0.75" right="0.75" top="1" bottom="1" header="0.5" footer="0.5"/>
  <pageSetup scale="63" orientation="landscape" r:id="rId1"/>
  <headerFooter>
    <oddFooter>&amp;L&amp;A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showGridLines="0" showRuler="0" zoomScaleNormal="100" workbookViewId="0">
      <selection sqref="A1:AG1"/>
    </sheetView>
  </sheetViews>
  <sheetFormatPr defaultColWidth="13.7109375" defaultRowHeight="12.75" x14ac:dyDescent="0.2"/>
  <cols>
    <col min="1" max="1" width="16.5703125" customWidth="1"/>
    <col min="2" max="2" width="1.7109375" hidden="1" customWidth="1"/>
    <col min="3" max="3" width="15.5703125" customWidth="1"/>
    <col min="4" max="4" width="1.7109375" customWidth="1"/>
    <col min="5" max="5" width="15" customWidth="1"/>
    <col min="6" max="6" width="1.7109375" customWidth="1"/>
    <col min="7" max="7" width="12.7109375" customWidth="1"/>
    <col min="8" max="8" width="1.7109375" customWidth="1"/>
    <col min="9" max="9" width="13" customWidth="1"/>
    <col min="10" max="10" width="1.7109375" customWidth="1"/>
    <col min="11" max="11" width="16" customWidth="1"/>
    <col min="12" max="12" width="1.7109375" customWidth="1"/>
    <col min="13" max="13" width="14" customWidth="1"/>
    <col min="14" max="14" width="1.7109375" customWidth="1"/>
    <col min="15" max="15" width="13" customWidth="1"/>
    <col min="16" max="16" width="1.7109375" customWidth="1"/>
    <col min="17" max="17" width="12.7109375" customWidth="1"/>
    <col min="18" max="18" width="1.7109375" customWidth="1"/>
    <col min="19" max="19" width="13.28515625" customWidth="1"/>
    <col min="20" max="20" width="1.7109375" customWidth="1"/>
    <col min="21" max="21" width="13" customWidth="1"/>
    <col min="22" max="22" width="1.7109375" customWidth="1"/>
    <col min="23" max="23" width="13.28515625" customWidth="1"/>
    <col min="24" max="24" width="1.7109375" customWidth="1"/>
    <col min="25" max="25" width="12.5703125" customWidth="1"/>
    <col min="26" max="26" width="1.7109375" customWidth="1"/>
    <col min="27" max="27" width="13" customWidth="1"/>
    <col min="28" max="28" width="1.7109375" customWidth="1"/>
    <col min="29" max="29" width="12.42578125" customWidth="1"/>
    <col min="30" max="30" width="1.7109375" customWidth="1"/>
    <col min="31" max="31" width="12.42578125" customWidth="1"/>
    <col min="32" max="32" width="1.7109375" customWidth="1"/>
    <col min="33" max="33" width="13" customWidth="1"/>
  </cols>
  <sheetData>
    <row r="1" spans="1:34" ht="14.1" customHeight="1" x14ac:dyDescent="0.2">
      <c r="A1" s="156" t="s">
        <v>37</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row>
    <row r="2" spans="1:34" ht="14.1" customHeight="1" x14ac:dyDescent="0.2">
      <c r="A2" s="156" t="s">
        <v>76</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row>
    <row r="3" spans="1:34" ht="14.1" customHeight="1" x14ac:dyDescent="0.2">
      <c r="A3" s="156" t="s">
        <v>137</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row>
    <row r="5" spans="1:34" ht="14.1" customHeight="1" x14ac:dyDescent="0.2">
      <c r="A5" s="156" t="s">
        <v>354</v>
      </c>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row>
    <row r="6" spans="1:34" ht="14.1" customHeight="1" x14ac:dyDescent="0.2">
      <c r="A6" s="156" t="s">
        <v>294</v>
      </c>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row>
    <row r="7" spans="1:34" ht="14.1" customHeight="1" x14ac:dyDescent="0.2">
      <c r="A7" s="4"/>
      <c r="B7" s="4"/>
      <c r="C7" s="4"/>
      <c r="D7" s="40"/>
      <c r="E7" s="4"/>
      <c r="F7" s="4"/>
      <c r="G7" s="4"/>
      <c r="H7" s="4"/>
      <c r="I7" s="4"/>
      <c r="J7" s="4"/>
      <c r="K7" s="4"/>
      <c r="L7" s="4"/>
      <c r="M7" s="4"/>
      <c r="N7" s="4"/>
      <c r="O7" s="4"/>
      <c r="P7" s="4"/>
      <c r="Q7" s="4"/>
      <c r="R7" s="4"/>
      <c r="S7" s="4"/>
      <c r="T7" s="4"/>
      <c r="U7" s="4"/>
      <c r="V7" s="4"/>
      <c r="W7" s="4"/>
      <c r="X7" s="4"/>
      <c r="Y7" s="4"/>
      <c r="Z7" s="4"/>
      <c r="AA7" s="4"/>
      <c r="AB7" s="4"/>
      <c r="AC7" s="4"/>
      <c r="AD7" s="4"/>
      <c r="AE7" s="4"/>
      <c r="AF7" s="4"/>
      <c r="AG7" s="4"/>
    </row>
    <row r="8" spans="1:34" ht="14.1" customHeight="1" x14ac:dyDescent="0.2">
      <c r="A8" s="3"/>
    </row>
    <row r="9" spans="1:34" ht="14.1" customHeight="1" x14ac:dyDescent="0.2">
      <c r="E9" s="174">
        <v>43373</v>
      </c>
      <c r="F9" s="175"/>
      <c r="G9" s="175"/>
      <c r="H9" s="175"/>
      <c r="I9" s="176"/>
      <c r="J9" s="113"/>
      <c r="K9" s="174">
        <v>43281</v>
      </c>
      <c r="L9" s="175"/>
      <c r="M9" s="175"/>
      <c r="N9" s="175"/>
      <c r="O9" s="176"/>
      <c r="P9" s="114"/>
      <c r="Q9" s="174">
        <v>43190</v>
      </c>
      <c r="R9" s="175"/>
      <c r="S9" s="175"/>
      <c r="T9" s="175"/>
      <c r="U9" s="176"/>
      <c r="V9" s="114"/>
      <c r="W9" s="174">
        <v>43100</v>
      </c>
      <c r="X9" s="175"/>
      <c r="Y9" s="175"/>
      <c r="Z9" s="175"/>
      <c r="AA9" s="176"/>
      <c r="AB9" s="114"/>
      <c r="AC9" s="174">
        <v>43008</v>
      </c>
      <c r="AD9" s="175"/>
      <c r="AE9" s="175"/>
      <c r="AF9" s="175"/>
      <c r="AG9" s="176"/>
      <c r="AH9" s="13"/>
    </row>
    <row r="10" spans="1:34" x14ac:dyDescent="0.2">
      <c r="E10" s="17"/>
      <c r="F10" s="17"/>
      <c r="G10" s="17"/>
      <c r="H10" s="17"/>
      <c r="I10" s="17"/>
      <c r="K10" s="17"/>
      <c r="L10" s="17"/>
      <c r="M10" s="17"/>
      <c r="N10" s="17"/>
      <c r="O10" s="17"/>
      <c r="Q10" s="17"/>
      <c r="R10" s="17"/>
      <c r="S10" s="17"/>
      <c r="T10" s="17"/>
      <c r="U10" s="17"/>
      <c r="W10" s="17"/>
      <c r="X10" s="17"/>
      <c r="Y10" s="17"/>
      <c r="Z10" s="17"/>
      <c r="AA10" s="17"/>
      <c r="AC10" s="17"/>
      <c r="AD10" s="17"/>
      <c r="AE10" s="17"/>
      <c r="AF10" s="17"/>
      <c r="AG10" s="17"/>
    </row>
    <row r="11" spans="1:34" ht="42.6" customHeight="1" x14ac:dyDescent="0.2">
      <c r="A11" s="10" t="s">
        <v>355</v>
      </c>
      <c r="B11" s="1"/>
      <c r="C11" s="10" t="s">
        <v>356</v>
      </c>
      <c r="D11" s="42"/>
      <c r="E11" s="10" t="s">
        <v>322</v>
      </c>
      <c r="F11" s="1"/>
      <c r="G11" s="10" t="s">
        <v>323</v>
      </c>
      <c r="H11" s="1"/>
      <c r="I11" s="10" t="s">
        <v>324</v>
      </c>
      <c r="K11" s="10" t="s">
        <v>322</v>
      </c>
      <c r="L11" s="1"/>
      <c r="M11" s="10" t="s">
        <v>323</v>
      </c>
      <c r="N11" s="1"/>
      <c r="O11" s="10" t="s">
        <v>324</v>
      </c>
      <c r="Q11" s="10" t="s">
        <v>322</v>
      </c>
      <c r="R11" s="1"/>
      <c r="S11" s="10" t="s">
        <v>323</v>
      </c>
      <c r="T11" s="1"/>
      <c r="U11" s="10" t="s">
        <v>324</v>
      </c>
      <c r="W11" s="10" t="s">
        <v>322</v>
      </c>
      <c r="X11" s="1"/>
      <c r="Y11" s="10" t="s">
        <v>323</v>
      </c>
      <c r="Z11" s="1"/>
      <c r="AA11" s="10" t="s">
        <v>324</v>
      </c>
      <c r="AC11" s="10" t="s">
        <v>322</v>
      </c>
      <c r="AD11" s="1"/>
      <c r="AE11" s="10" t="s">
        <v>323</v>
      </c>
      <c r="AF11" s="1"/>
      <c r="AG11" s="10" t="s">
        <v>324</v>
      </c>
    </row>
    <row r="12" spans="1:34" ht="14.1" customHeight="1" x14ac:dyDescent="0.2">
      <c r="A12" s="18"/>
      <c r="B12" s="1"/>
      <c r="C12" s="18"/>
      <c r="D12" s="42"/>
      <c r="E12" s="18"/>
      <c r="F12" s="1"/>
      <c r="G12" s="18"/>
      <c r="H12" s="1"/>
      <c r="I12" s="18"/>
      <c r="J12" s="85"/>
      <c r="K12" s="18"/>
      <c r="L12" s="1"/>
      <c r="M12" s="18"/>
      <c r="N12" s="1"/>
      <c r="O12" s="18"/>
      <c r="P12" s="85"/>
      <c r="Q12" s="18"/>
      <c r="R12" s="1"/>
      <c r="S12" s="18"/>
      <c r="T12" s="1"/>
      <c r="U12" s="18"/>
      <c r="V12" s="85"/>
      <c r="W12" s="18"/>
      <c r="X12" s="1"/>
      <c r="Y12" s="18"/>
      <c r="Z12" s="1"/>
      <c r="AA12" s="18"/>
      <c r="AC12" s="18"/>
      <c r="AD12" s="1"/>
      <c r="AE12" s="18"/>
      <c r="AF12" s="1"/>
      <c r="AG12" s="18"/>
    </row>
    <row r="13" spans="1:34" ht="14.1" customHeight="1" x14ac:dyDescent="0.2">
      <c r="A13" s="112">
        <v>1</v>
      </c>
      <c r="B13" s="1"/>
      <c r="C13" s="3" t="s">
        <v>357</v>
      </c>
      <c r="D13" s="25"/>
      <c r="E13" s="24">
        <v>24627894</v>
      </c>
      <c r="F13" s="37"/>
      <c r="G13" s="24">
        <v>25837847</v>
      </c>
      <c r="H13" s="37"/>
      <c r="I13" s="27">
        <v>0.66200000000000003</v>
      </c>
      <c r="J13" s="3"/>
      <c r="K13" s="24">
        <v>23206331</v>
      </c>
      <c r="L13" s="37"/>
      <c r="M13" s="24">
        <v>24697276</v>
      </c>
      <c r="N13" s="37"/>
      <c r="O13" s="27">
        <v>0.67200000000000004</v>
      </c>
      <c r="P13" s="3"/>
      <c r="Q13" s="24">
        <v>23699901</v>
      </c>
      <c r="R13" s="37"/>
      <c r="S13" s="24">
        <v>25416105</v>
      </c>
      <c r="T13" s="37"/>
      <c r="U13" s="27">
        <v>0.67</v>
      </c>
      <c r="V13" s="3"/>
      <c r="W13" s="24">
        <v>23534574</v>
      </c>
      <c r="X13" s="37"/>
      <c r="Y13" s="24">
        <v>25762103</v>
      </c>
      <c r="Z13" s="37"/>
      <c r="AA13" s="27">
        <v>0.67500000000000004</v>
      </c>
      <c r="AB13" s="3"/>
      <c r="AC13" s="24">
        <v>22095642</v>
      </c>
      <c r="AD13" s="37"/>
      <c r="AE13" s="24">
        <v>23989873</v>
      </c>
      <c r="AF13" s="37"/>
      <c r="AG13" s="27">
        <v>0.66</v>
      </c>
    </row>
    <row r="14" spans="1:34" ht="14.1" customHeight="1" x14ac:dyDescent="0.2">
      <c r="A14" s="112">
        <v>2</v>
      </c>
      <c r="B14" s="1"/>
      <c r="C14" s="109" t="s">
        <v>337</v>
      </c>
      <c r="D14" s="25"/>
      <c r="E14" s="26">
        <v>11466201</v>
      </c>
      <c r="F14" s="37"/>
      <c r="G14" s="26">
        <v>11526902</v>
      </c>
      <c r="H14" s="37"/>
      <c r="I14" s="27">
        <v>0.29599999999999999</v>
      </c>
      <c r="J14" s="3"/>
      <c r="K14" s="26">
        <v>10309842</v>
      </c>
      <c r="L14" s="37"/>
      <c r="M14" s="26">
        <v>10413893</v>
      </c>
      <c r="N14" s="37"/>
      <c r="O14" s="27">
        <v>0.28299999999999997</v>
      </c>
      <c r="P14" s="3"/>
      <c r="Q14" s="26">
        <v>10502621</v>
      </c>
      <c r="R14" s="37"/>
      <c r="S14" s="26">
        <v>10816607</v>
      </c>
      <c r="T14" s="37"/>
      <c r="U14" s="27">
        <v>0.28499999999999998</v>
      </c>
      <c r="V14" s="3"/>
      <c r="W14" s="26">
        <v>10115008</v>
      </c>
      <c r="X14" s="37"/>
      <c r="Y14" s="26">
        <v>10709170</v>
      </c>
      <c r="Z14" s="37"/>
      <c r="AA14" s="27">
        <v>0.28100000000000003</v>
      </c>
      <c r="AB14" s="3"/>
      <c r="AC14" s="26">
        <v>10233331</v>
      </c>
      <c r="AD14" s="37"/>
      <c r="AE14" s="26">
        <v>10792989</v>
      </c>
      <c r="AF14" s="37"/>
      <c r="AG14" s="27">
        <v>0.29699999999999999</v>
      </c>
    </row>
    <row r="15" spans="1:34" ht="14.1" customHeight="1" x14ac:dyDescent="0.2">
      <c r="A15" s="112">
        <v>3</v>
      </c>
      <c r="B15" s="1"/>
      <c r="C15" s="109" t="s">
        <v>358</v>
      </c>
      <c r="D15" s="25"/>
      <c r="E15" s="26">
        <v>1187035</v>
      </c>
      <c r="F15" s="37"/>
      <c r="G15" s="26">
        <v>1168627</v>
      </c>
      <c r="H15" s="37"/>
      <c r="I15" s="27">
        <v>0.03</v>
      </c>
      <c r="J15" s="3"/>
      <c r="K15" s="26">
        <v>1165503</v>
      </c>
      <c r="L15" s="37"/>
      <c r="M15" s="26">
        <v>1136259</v>
      </c>
      <c r="N15" s="37"/>
      <c r="O15" s="27">
        <v>3.1E-2</v>
      </c>
      <c r="P15" s="3"/>
      <c r="Q15" s="26">
        <v>1209542</v>
      </c>
      <c r="R15" s="37"/>
      <c r="S15" s="26">
        <v>1211330</v>
      </c>
      <c r="T15" s="37"/>
      <c r="U15" s="27">
        <v>3.2000000000000001E-2</v>
      </c>
      <c r="V15" s="3"/>
      <c r="W15" s="26">
        <v>1139200</v>
      </c>
      <c r="X15" s="37"/>
      <c r="Y15" s="26">
        <v>1173639</v>
      </c>
      <c r="Z15" s="37"/>
      <c r="AA15" s="27">
        <v>3.1E-2</v>
      </c>
      <c r="AB15" s="3"/>
      <c r="AC15" s="26">
        <v>1107086</v>
      </c>
      <c r="AD15" s="37"/>
      <c r="AE15" s="26">
        <v>1143449</v>
      </c>
      <c r="AF15" s="37"/>
      <c r="AG15" s="27">
        <v>3.1E-2</v>
      </c>
    </row>
    <row r="16" spans="1:34" ht="14.1" customHeight="1" x14ac:dyDescent="0.2">
      <c r="A16" s="112">
        <v>4</v>
      </c>
      <c r="B16" s="1"/>
      <c r="C16" s="109" t="s">
        <v>359</v>
      </c>
      <c r="D16" s="25"/>
      <c r="E16" s="26">
        <v>425572</v>
      </c>
      <c r="F16" s="37"/>
      <c r="G16" s="26">
        <v>424040</v>
      </c>
      <c r="H16" s="37"/>
      <c r="I16" s="27">
        <v>1.0999999999999999E-2</v>
      </c>
      <c r="J16" s="3"/>
      <c r="K16" s="26">
        <v>501101</v>
      </c>
      <c r="L16" s="37"/>
      <c r="M16" s="26">
        <v>488648</v>
      </c>
      <c r="N16" s="37"/>
      <c r="O16" s="27">
        <v>1.2999999999999999E-2</v>
      </c>
      <c r="P16" s="3"/>
      <c r="Q16" s="26">
        <v>439444</v>
      </c>
      <c r="R16" s="37"/>
      <c r="S16" s="26">
        <v>439736</v>
      </c>
      <c r="T16" s="37"/>
      <c r="U16" s="27">
        <v>1.2E-2</v>
      </c>
      <c r="V16" s="3"/>
      <c r="W16" s="26">
        <v>408990</v>
      </c>
      <c r="X16" s="37"/>
      <c r="Y16" s="26">
        <v>420284</v>
      </c>
      <c r="Z16" s="37"/>
      <c r="AA16" s="27">
        <v>1.0999999999999999E-2</v>
      </c>
      <c r="AB16" s="3"/>
      <c r="AC16" s="26">
        <v>360643</v>
      </c>
      <c r="AD16" s="37"/>
      <c r="AE16" s="26">
        <v>374478</v>
      </c>
      <c r="AF16" s="37"/>
      <c r="AG16" s="27">
        <v>0.01</v>
      </c>
    </row>
    <row r="17" spans="1:34" ht="14.1" customHeight="1" x14ac:dyDescent="0.2">
      <c r="A17" s="112">
        <v>5</v>
      </c>
      <c r="B17" s="1"/>
      <c r="C17" s="3" t="s">
        <v>360</v>
      </c>
      <c r="D17" s="25"/>
      <c r="E17" s="26">
        <v>27341</v>
      </c>
      <c r="F17" s="37"/>
      <c r="G17" s="26">
        <v>30106</v>
      </c>
      <c r="H17" s="37"/>
      <c r="I17" s="27">
        <v>1E-3</v>
      </c>
      <c r="J17" s="3"/>
      <c r="K17" s="26">
        <v>45696</v>
      </c>
      <c r="L17" s="37"/>
      <c r="M17" s="26">
        <v>42876</v>
      </c>
      <c r="N17" s="37"/>
      <c r="O17" s="27">
        <v>1E-3</v>
      </c>
      <c r="P17" s="3"/>
      <c r="Q17" s="26">
        <v>45617</v>
      </c>
      <c r="R17" s="37"/>
      <c r="S17" s="26">
        <v>43929</v>
      </c>
      <c r="T17" s="37"/>
      <c r="U17" s="27">
        <v>1E-3</v>
      </c>
      <c r="V17" s="3"/>
      <c r="W17" s="26">
        <v>78143</v>
      </c>
      <c r="X17" s="37"/>
      <c r="Y17" s="26">
        <v>79747</v>
      </c>
      <c r="Z17" s="37"/>
      <c r="AA17" s="27">
        <v>2E-3</v>
      </c>
      <c r="AB17" s="3"/>
      <c r="AC17" s="26">
        <v>86984</v>
      </c>
      <c r="AD17" s="37"/>
      <c r="AE17" s="26">
        <v>74093</v>
      </c>
      <c r="AF17" s="37"/>
      <c r="AG17" s="27">
        <v>2E-3</v>
      </c>
    </row>
    <row r="18" spans="1:34" ht="14.1" customHeight="1" x14ac:dyDescent="0.2">
      <c r="A18" s="112">
        <v>6</v>
      </c>
      <c r="B18" s="1"/>
      <c r="C18" s="3" t="s">
        <v>361</v>
      </c>
      <c r="D18" s="25"/>
      <c r="E18" s="51">
        <v>17089</v>
      </c>
      <c r="F18" s="37"/>
      <c r="G18" s="51">
        <v>17690</v>
      </c>
      <c r="H18" s="37"/>
      <c r="I18" s="101">
        <v>0</v>
      </c>
      <c r="J18" s="3"/>
      <c r="K18" s="51">
        <v>5497</v>
      </c>
      <c r="L18" s="37"/>
      <c r="M18" s="51">
        <v>6002</v>
      </c>
      <c r="N18" s="37"/>
      <c r="O18" s="101">
        <v>0</v>
      </c>
      <c r="P18" s="3"/>
      <c r="Q18" s="51">
        <v>16580</v>
      </c>
      <c r="R18" s="37"/>
      <c r="S18" s="51">
        <v>17553</v>
      </c>
      <c r="T18" s="37"/>
      <c r="U18" s="101">
        <v>0</v>
      </c>
      <c r="V18" s="3"/>
      <c r="W18" s="51">
        <v>5497</v>
      </c>
      <c r="X18" s="37"/>
      <c r="Y18" s="51">
        <v>5877</v>
      </c>
      <c r="Z18" s="37"/>
      <c r="AA18" s="101">
        <v>0</v>
      </c>
      <c r="AB18" s="3"/>
      <c r="AC18" s="51">
        <v>6282</v>
      </c>
      <c r="AD18" s="37"/>
      <c r="AE18" s="51">
        <v>6860</v>
      </c>
      <c r="AF18" s="37"/>
      <c r="AG18" s="101">
        <v>0</v>
      </c>
    </row>
    <row r="19" spans="1:34" ht="14.1" customHeight="1" x14ac:dyDescent="0.2">
      <c r="A19" s="3"/>
      <c r="B19" s="3"/>
      <c r="C19" s="28" t="s">
        <v>362</v>
      </c>
      <c r="D19" s="25"/>
      <c r="E19" s="89">
        <v>37751132</v>
      </c>
      <c r="F19" s="37"/>
      <c r="G19" s="89">
        <v>39005212</v>
      </c>
      <c r="H19" s="37"/>
      <c r="I19" s="102">
        <v>1</v>
      </c>
      <c r="J19" s="3"/>
      <c r="K19" s="89">
        <f>ROUND(SUM(K13:K18),0)</f>
        <v>35233970</v>
      </c>
      <c r="L19" s="37"/>
      <c r="M19" s="89">
        <f>ROUND(SUM(M13:M18),0)</f>
        <v>36784954</v>
      </c>
      <c r="N19" s="37"/>
      <c r="O19" s="102">
        <f>ROUND(SUM(O13:O18),3)</f>
        <v>1</v>
      </c>
      <c r="P19" s="3"/>
      <c r="Q19" s="89">
        <f>ROUND(SUM(Q13:Q18),0)</f>
        <v>35913705</v>
      </c>
      <c r="R19" s="37"/>
      <c r="S19" s="89">
        <f>ROUND(SUM(S13:S18),0)</f>
        <v>37945260</v>
      </c>
      <c r="T19" s="37"/>
      <c r="U19" s="102">
        <f>ROUND(SUM(U13:U18),3)</f>
        <v>1</v>
      </c>
      <c r="V19" s="3"/>
      <c r="W19" s="89">
        <f>ROUND(SUM(W13:W18),0)</f>
        <v>35281412</v>
      </c>
      <c r="X19" s="37"/>
      <c r="Y19" s="89">
        <f>ROUND(SUM(Y13:Y18),0)</f>
        <v>38150820</v>
      </c>
      <c r="Z19" s="37"/>
      <c r="AA19" s="102">
        <f>ROUND(SUM(AA13:AA18),3)</f>
        <v>1</v>
      </c>
      <c r="AB19" s="3"/>
      <c r="AC19" s="89">
        <f>ROUND(SUM(AC13:AC18),0)</f>
        <v>33889968</v>
      </c>
      <c r="AD19" s="37"/>
      <c r="AE19" s="89">
        <f>ROUND(SUM(AE13:AE18),0)</f>
        <v>36381742</v>
      </c>
      <c r="AF19" s="37"/>
      <c r="AG19" s="102">
        <f>ROUND(SUM(AG13:AG18),3)</f>
        <v>1</v>
      </c>
    </row>
    <row r="20" spans="1:34" ht="14.1" customHeight="1" x14ac:dyDescent="0.2">
      <c r="A20" s="3"/>
      <c r="B20" s="3"/>
      <c r="C20" s="3"/>
      <c r="D20" s="23"/>
      <c r="E20" s="78"/>
      <c r="F20" s="3"/>
      <c r="G20" s="78"/>
      <c r="H20" s="3"/>
      <c r="I20" s="67"/>
      <c r="J20" s="3"/>
      <c r="K20" s="78"/>
      <c r="L20" s="3"/>
      <c r="M20" s="78"/>
      <c r="N20" s="3"/>
      <c r="O20" s="78"/>
      <c r="P20" s="3"/>
      <c r="Q20" s="78"/>
      <c r="R20" s="3"/>
      <c r="S20" s="78"/>
      <c r="T20" s="3"/>
      <c r="U20" s="78"/>
      <c r="V20" s="3"/>
      <c r="W20" s="78"/>
      <c r="Y20" s="17"/>
      <c r="AA20" s="17"/>
      <c r="AC20" s="17"/>
      <c r="AE20" s="17"/>
      <c r="AG20" s="17"/>
    </row>
    <row r="21" spans="1:34" ht="14.1" customHeight="1" x14ac:dyDescent="0.2">
      <c r="A21" s="166" t="s">
        <v>363</v>
      </c>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row>
    <row r="22" spans="1:34" ht="14.1" customHeight="1" x14ac:dyDescent="0.2">
      <c r="A22" s="166" t="s">
        <v>364</v>
      </c>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row>
    <row r="23" spans="1:34" ht="14.1" customHeight="1" x14ac:dyDescent="0.2">
      <c r="A23" s="166" t="s">
        <v>365</v>
      </c>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row>
    <row r="24" spans="1:34" ht="14.1" customHeight="1" x14ac:dyDescent="0.2">
      <c r="A24" s="39"/>
      <c r="B24" s="3"/>
      <c r="C24" s="3"/>
      <c r="D24" s="23"/>
      <c r="E24" s="3"/>
      <c r="F24" s="3"/>
      <c r="G24" s="3"/>
      <c r="H24" s="3"/>
      <c r="I24" s="3"/>
      <c r="J24" s="3"/>
      <c r="K24" s="3"/>
      <c r="L24" s="3"/>
      <c r="M24" s="3"/>
      <c r="N24" s="3"/>
      <c r="O24" s="3"/>
      <c r="P24" s="3"/>
      <c r="Q24" s="3"/>
      <c r="R24" s="3"/>
      <c r="S24" s="3"/>
      <c r="T24" s="3"/>
      <c r="U24" s="3"/>
      <c r="V24" s="3"/>
      <c r="W24" s="3"/>
    </row>
    <row r="25" spans="1:34" ht="14.1" customHeight="1" x14ac:dyDescent="0.2">
      <c r="A25" s="1"/>
      <c r="B25" s="1"/>
      <c r="C25" s="1"/>
      <c r="D25" s="42"/>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row>
    <row r="26" spans="1:34" ht="14.1" customHeight="1" x14ac:dyDescent="0.2">
      <c r="A26" s="3"/>
      <c r="B26" s="3"/>
      <c r="C26" s="3"/>
      <c r="D26" s="23"/>
      <c r="E26" s="3"/>
      <c r="F26" s="3"/>
      <c r="G26" s="3"/>
      <c r="H26" s="3"/>
      <c r="I26" s="3"/>
      <c r="J26" s="3"/>
      <c r="K26" s="3"/>
      <c r="L26" s="3"/>
      <c r="M26" s="3"/>
      <c r="N26" s="3"/>
      <c r="O26" s="3"/>
      <c r="P26" s="3"/>
      <c r="Q26" s="3"/>
      <c r="R26" s="3"/>
      <c r="S26" s="3"/>
      <c r="T26" s="3"/>
      <c r="U26" s="3"/>
      <c r="V26" s="3"/>
      <c r="W26" s="3"/>
    </row>
    <row r="27" spans="1:34" ht="14.1" customHeight="1" x14ac:dyDescent="0.2">
      <c r="A27" s="156" t="s">
        <v>366</v>
      </c>
      <c r="B27" s="156"/>
      <c r="C27" s="156"/>
      <c r="D27" s="156"/>
      <c r="E27" s="156"/>
      <c r="F27" s="156"/>
      <c r="G27" s="156"/>
      <c r="H27" s="156"/>
      <c r="I27" s="156"/>
      <c r="J27" s="156"/>
      <c r="K27" s="156"/>
      <c r="L27" s="156"/>
      <c r="M27" s="156"/>
      <c r="N27" s="156"/>
      <c r="O27" s="156"/>
      <c r="P27" s="156"/>
      <c r="Q27" s="156"/>
      <c r="R27" s="156"/>
      <c r="S27" s="156"/>
      <c r="T27" s="156"/>
      <c r="U27" s="156"/>
      <c r="V27" s="156"/>
      <c r="W27" s="156"/>
      <c r="X27" s="2"/>
      <c r="Y27" s="2"/>
      <c r="Z27" s="2"/>
      <c r="AA27" s="2"/>
      <c r="AB27" s="2"/>
      <c r="AC27" s="2"/>
      <c r="AD27" s="2"/>
      <c r="AE27" s="2"/>
      <c r="AF27" s="2"/>
      <c r="AG27" s="2"/>
    </row>
    <row r="28" spans="1:34" ht="14.1" customHeight="1" x14ac:dyDescent="0.2">
      <c r="A28" s="4"/>
      <c r="B28" s="4"/>
      <c r="C28" s="4"/>
      <c r="D28" s="40"/>
      <c r="E28" s="4"/>
      <c r="F28" s="4"/>
      <c r="G28" s="4"/>
      <c r="H28" s="4"/>
      <c r="I28" s="4"/>
      <c r="J28" s="4"/>
      <c r="K28" s="4"/>
      <c r="L28" s="4"/>
      <c r="M28" s="4"/>
      <c r="N28" s="4"/>
      <c r="O28" s="4"/>
      <c r="P28" s="4"/>
      <c r="Q28" s="4"/>
      <c r="R28" s="4"/>
      <c r="S28" s="4"/>
      <c r="T28" s="4"/>
      <c r="U28" s="4"/>
      <c r="V28" s="2"/>
      <c r="W28" s="2"/>
      <c r="X28" s="2"/>
      <c r="Y28" s="2"/>
      <c r="Z28" s="2"/>
      <c r="AA28" s="2"/>
      <c r="AB28" s="2"/>
      <c r="AC28" s="2"/>
      <c r="AD28" s="2"/>
      <c r="AE28" s="2"/>
      <c r="AF28" s="2"/>
      <c r="AG28" s="2"/>
    </row>
    <row r="29" spans="1:34" ht="14.1" customHeight="1" x14ac:dyDescent="0.2">
      <c r="A29" s="3"/>
      <c r="B29" s="3"/>
      <c r="C29" s="3"/>
      <c r="D29" s="23"/>
      <c r="E29" s="16"/>
      <c r="F29" s="16"/>
      <c r="G29" s="16"/>
      <c r="H29" s="3"/>
      <c r="I29" s="16"/>
      <c r="J29" s="16"/>
      <c r="K29" s="16"/>
      <c r="L29" s="3"/>
      <c r="M29" s="16"/>
      <c r="N29" s="16"/>
      <c r="O29" s="16"/>
      <c r="P29" s="3"/>
      <c r="Q29" s="16"/>
      <c r="R29" s="16"/>
      <c r="S29" s="16"/>
      <c r="T29" s="3"/>
      <c r="U29" s="16"/>
      <c r="V29" s="16"/>
      <c r="W29" s="16"/>
    </row>
    <row r="30" spans="1:34" ht="14.1" customHeight="1" x14ac:dyDescent="0.2">
      <c r="A30" s="3"/>
      <c r="B30" s="3"/>
      <c r="C30" s="3"/>
      <c r="D30" s="115"/>
      <c r="E30" s="174">
        <v>43373</v>
      </c>
      <c r="F30" s="175"/>
      <c r="G30" s="176"/>
      <c r="H30" s="116"/>
      <c r="I30" s="174">
        <v>43281</v>
      </c>
      <c r="J30" s="175"/>
      <c r="K30" s="176"/>
      <c r="L30" s="116"/>
      <c r="M30" s="174">
        <v>43190</v>
      </c>
      <c r="N30" s="175"/>
      <c r="O30" s="176"/>
      <c r="P30" s="116"/>
      <c r="Q30" s="174">
        <v>43100</v>
      </c>
      <c r="R30" s="175"/>
      <c r="S30" s="176"/>
      <c r="T30" s="116"/>
      <c r="U30" s="174">
        <v>43008</v>
      </c>
      <c r="V30" s="175"/>
      <c r="W30" s="176"/>
      <c r="X30" s="13"/>
    </row>
    <row r="31" spans="1:34" ht="14.1" customHeight="1" x14ac:dyDescent="0.2">
      <c r="A31" s="3"/>
      <c r="B31" s="3"/>
      <c r="C31" s="3"/>
      <c r="D31" s="23"/>
      <c r="E31" s="78"/>
      <c r="F31" s="78"/>
      <c r="G31" s="78"/>
      <c r="H31" s="3"/>
      <c r="I31" s="78"/>
      <c r="J31" s="78"/>
      <c r="K31" s="78"/>
      <c r="L31" s="3"/>
      <c r="M31" s="78"/>
      <c r="N31" s="78"/>
      <c r="O31" s="78"/>
      <c r="P31" s="3"/>
      <c r="Q31" s="78"/>
      <c r="R31" s="78"/>
      <c r="S31" s="78"/>
      <c r="T31" s="3"/>
      <c r="U31" s="78"/>
      <c r="V31" s="78"/>
      <c r="W31" s="78"/>
      <c r="Z31" s="3"/>
      <c r="AA31" s="3"/>
      <c r="AB31" s="3"/>
      <c r="AC31" s="3"/>
      <c r="AD31" s="3"/>
      <c r="AE31" s="3"/>
      <c r="AF31" s="3"/>
      <c r="AG31" s="3"/>
    </row>
    <row r="32" spans="1:34" ht="28.35" customHeight="1" x14ac:dyDescent="0.2">
      <c r="A32" s="3"/>
      <c r="B32" s="3"/>
      <c r="C32" s="3"/>
      <c r="D32" s="23"/>
      <c r="E32" s="10" t="s">
        <v>322</v>
      </c>
      <c r="F32" s="1"/>
      <c r="G32" s="10" t="s">
        <v>323</v>
      </c>
      <c r="H32" s="3"/>
      <c r="I32" s="10" t="s">
        <v>322</v>
      </c>
      <c r="J32" s="1"/>
      <c r="K32" s="10" t="s">
        <v>323</v>
      </c>
      <c r="L32" s="3"/>
      <c r="M32" s="10" t="s">
        <v>322</v>
      </c>
      <c r="N32" s="1"/>
      <c r="O32" s="10" t="s">
        <v>323</v>
      </c>
      <c r="P32" s="3"/>
      <c r="Q32" s="10" t="s">
        <v>322</v>
      </c>
      <c r="R32" s="1"/>
      <c r="S32" s="10" t="s">
        <v>323</v>
      </c>
      <c r="T32" s="3"/>
      <c r="U32" s="10" t="s">
        <v>322</v>
      </c>
      <c r="V32" s="1"/>
      <c r="W32" s="10" t="s">
        <v>323</v>
      </c>
      <c r="Z32" s="3"/>
      <c r="AA32" s="3"/>
      <c r="AB32" s="3"/>
      <c r="AC32" s="3"/>
      <c r="AD32" s="3"/>
      <c r="AE32" s="3"/>
      <c r="AF32" s="3"/>
      <c r="AG32" s="3"/>
    </row>
    <row r="33" spans="1:34" ht="14.1" customHeight="1" x14ac:dyDescent="0.2">
      <c r="A33" s="1"/>
      <c r="B33" s="1"/>
      <c r="C33" s="3"/>
      <c r="D33" s="23"/>
      <c r="E33" s="18"/>
      <c r="F33" s="1"/>
      <c r="G33" s="18"/>
      <c r="H33" s="1"/>
      <c r="I33" s="18"/>
      <c r="J33" s="1"/>
      <c r="K33" s="18"/>
      <c r="L33" s="1"/>
      <c r="M33" s="18"/>
      <c r="N33" s="1"/>
      <c r="O33" s="18"/>
      <c r="P33" s="85"/>
      <c r="Q33" s="18"/>
      <c r="R33" s="1"/>
      <c r="S33" s="18"/>
      <c r="T33" s="1"/>
      <c r="U33" s="18"/>
      <c r="V33" s="1"/>
      <c r="W33" s="18"/>
      <c r="X33" s="3"/>
      <c r="Y33" s="3"/>
      <c r="Z33" s="1"/>
      <c r="AA33" s="1"/>
      <c r="AB33" s="85"/>
      <c r="AC33" s="1"/>
      <c r="AD33" s="1"/>
      <c r="AE33" s="1"/>
      <c r="AF33" s="1"/>
      <c r="AG33" s="1"/>
    </row>
    <row r="34" spans="1:34" ht="14.1" customHeight="1" x14ac:dyDescent="0.2">
      <c r="A34" s="3" t="s">
        <v>367</v>
      </c>
      <c r="B34" s="1"/>
      <c r="C34" s="3"/>
      <c r="D34" s="23"/>
      <c r="E34" s="3"/>
      <c r="F34" s="3"/>
      <c r="G34" s="3"/>
      <c r="H34" s="37"/>
      <c r="I34" s="3"/>
      <c r="J34" s="3"/>
      <c r="K34" s="3"/>
      <c r="L34" s="37"/>
      <c r="M34" s="3"/>
      <c r="N34" s="3"/>
      <c r="O34" s="3"/>
      <c r="P34" s="3"/>
      <c r="Q34" s="37"/>
      <c r="R34" s="37"/>
      <c r="S34" s="37"/>
      <c r="T34" s="37"/>
      <c r="U34" s="37"/>
      <c r="V34" s="37"/>
      <c r="W34" s="37"/>
      <c r="X34" s="3"/>
      <c r="Y34" s="3"/>
      <c r="Z34" s="37"/>
      <c r="AA34" s="37"/>
      <c r="AC34" s="37"/>
      <c r="AD34" s="37"/>
      <c r="AE34" s="37"/>
      <c r="AF34" s="37"/>
      <c r="AG34" s="37"/>
    </row>
    <row r="35" spans="1:34" ht="14.1" customHeight="1" x14ac:dyDescent="0.2">
      <c r="A35" s="28" t="s">
        <v>368</v>
      </c>
      <c r="B35" s="1"/>
      <c r="C35" s="3"/>
      <c r="D35" s="23"/>
      <c r="E35" s="24">
        <v>813762</v>
      </c>
      <c r="F35" s="37"/>
      <c r="G35" s="24">
        <v>795873</v>
      </c>
      <c r="H35" s="37"/>
      <c r="I35" s="24">
        <v>840284</v>
      </c>
      <c r="J35" s="37"/>
      <c r="K35" s="24">
        <v>833587</v>
      </c>
      <c r="L35" s="37"/>
      <c r="M35" s="24">
        <v>861908</v>
      </c>
      <c r="N35" s="37"/>
      <c r="O35" s="24">
        <v>861214</v>
      </c>
      <c r="P35" s="37"/>
      <c r="Q35" s="24">
        <v>878559</v>
      </c>
      <c r="R35" s="37"/>
      <c r="S35" s="24">
        <v>896977</v>
      </c>
      <c r="T35" s="37"/>
      <c r="U35" s="24">
        <v>891508</v>
      </c>
      <c r="V35" s="37"/>
      <c r="W35" s="24">
        <v>917589</v>
      </c>
      <c r="X35" s="37"/>
      <c r="Y35" s="3"/>
      <c r="Z35" s="37"/>
      <c r="AA35" s="37"/>
      <c r="AC35" s="37"/>
      <c r="AD35" s="37"/>
      <c r="AE35" s="37"/>
      <c r="AF35" s="37"/>
      <c r="AG35" s="37"/>
    </row>
    <row r="36" spans="1:34" ht="14.1" customHeight="1" x14ac:dyDescent="0.2">
      <c r="A36" s="28" t="s">
        <v>369</v>
      </c>
      <c r="B36" s="1"/>
      <c r="C36" s="3"/>
      <c r="D36" s="25"/>
      <c r="E36" s="51">
        <v>1003187</v>
      </c>
      <c r="F36" s="37"/>
      <c r="G36" s="51">
        <v>984889</v>
      </c>
      <c r="H36" s="37"/>
      <c r="I36" s="51">
        <v>997032</v>
      </c>
      <c r="J36" s="37"/>
      <c r="K36" s="51">
        <v>987627</v>
      </c>
      <c r="L36" s="37"/>
      <c r="M36" s="51">
        <v>929099</v>
      </c>
      <c r="N36" s="37"/>
      <c r="O36" s="51">
        <v>925934</v>
      </c>
      <c r="P36" s="37"/>
      <c r="Q36" s="51">
        <v>816567</v>
      </c>
      <c r="R36" s="37"/>
      <c r="S36" s="51">
        <v>822903</v>
      </c>
      <c r="T36" s="37"/>
      <c r="U36" s="51">
        <v>753871</v>
      </c>
      <c r="V36" s="37"/>
      <c r="W36" s="51">
        <v>761716</v>
      </c>
      <c r="X36" s="37"/>
      <c r="Y36" s="37"/>
      <c r="Z36" s="37"/>
      <c r="AA36" s="37"/>
      <c r="AC36" s="37"/>
      <c r="AD36" s="37"/>
      <c r="AE36" s="37"/>
      <c r="AF36" s="37"/>
      <c r="AG36" s="37"/>
    </row>
    <row r="37" spans="1:34" ht="14.1" customHeight="1" x14ac:dyDescent="0.2">
      <c r="A37" s="3" t="s">
        <v>307</v>
      </c>
      <c r="B37" s="1"/>
      <c r="C37" s="3"/>
      <c r="D37" s="25"/>
      <c r="E37" s="53">
        <v>1816949</v>
      </c>
      <c r="F37" s="37"/>
      <c r="G37" s="53">
        <v>1780762</v>
      </c>
      <c r="H37" s="37"/>
      <c r="I37" s="53">
        <f>ROUND(SUM(I35:I36),0)</f>
        <v>1837316</v>
      </c>
      <c r="J37" s="37"/>
      <c r="K37" s="53">
        <f>ROUND(SUM(K35:K36),0)</f>
        <v>1821214</v>
      </c>
      <c r="L37" s="37"/>
      <c r="M37" s="53">
        <f>ROUND(SUM(M35:M36),0)</f>
        <v>1791007</v>
      </c>
      <c r="N37" s="37"/>
      <c r="O37" s="53">
        <f>ROUND(SUM(O35:O36),0)</f>
        <v>1787148</v>
      </c>
      <c r="P37" s="37"/>
      <c r="Q37" s="53">
        <f>ROUND(SUM(Q35:Q36),0)</f>
        <v>1695126</v>
      </c>
      <c r="R37" s="37"/>
      <c r="S37" s="53">
        <f>ROUND(SUM(S35:S36),0)</f>
        <v>1719880</v>
      </c>
      <c r="T37" s="37"/>
      <c r="U37" s="53">
        <f>ROUND(SUM(U35:U36),0)</f>
        <v>1645379</v>
      </c>
      <c r="V37" s="37"/>
      <c r="W37" s="53">
        <f>ROUND(SUM(W35:W36),0)</f>
        <v>1679305</v>
      </c>
      <c r="X37" s="37"/>
      <c r="Y37" s="37"/>
      <c r="Z37" s="37"/>
      <c r="AA37" s="37"/>
      <c r="AC37" s="37"/>
      <c r="AD37" s="37"/>
      <c r="AE37" s="37"/>
      <c r="AF37" s="37"/>
      <c r="AG37" s="37"/>
    </row>
    <row r="38" spans="1:34" ht="14.1" customHeight="1" x14ac:dyDescent="0.2">
      <c r="A38" s="3" t="s">
        <v>370</v>
      </c>
      <c r="B38" s="1"/>
      <c r="C38" s="3"/>
      <c r="D38" s="25"/>
      <c r="E38" s="26">
        <v>1282015</v>
      </c>
      <c r="F38" s="37"/>
      <c r="G38" s="26">
        <v>1273534</v>
      </c>
      <c r="H38" s="37"/>
      <c r="I38" s="26">
        <v>1249616</v>
      </c>
      <c r="J38" s="37"/>
      <c r="K38" s="26">
        <v>1242509</v>
      </c>
      <c r="L38" s="37"/>
      <c r="M38" s="26">
        <v>1281452</v>
      </c>
      <c r="N38" s="37"/>
      <c r="O38" s="26">
        <v>1281933</v>
      </c>
      <c r="P38" s="37"/>
      <c r="Q38" s="26">
        <v>1285594</v>
      </c>
      <c r="R38" s="37"/>
      <c r="S38" s="26">
        <v>1303387</v>
      </c>
      <c r="T38" s="37"/>
      <c r="U38" s="26">
        <v>1293296</v>
      </c>
      <c r="V38" s="37"/>
      <c r="W38" s="26">
        <v>1313322</v>
      </c>
      <c r="X38" s="37"/>
      <c r="Y38" s="37"/>
      <c r="Z38" s="37"/>
      <c r="AA38" s="37"/>
      <c r="AC38" s="37"/>
      <c r="AD38" s="37"/>
      <c r="AE38" s="37"/>
      <c r="AF38" s="37"/>
      <c r="AG38" s="37"/>
    </row>
    <row r="39" spans="1:34" ht="14.1" customHeight="1" x14ac:dyDescent="0.2">
      <c r="A39" s="3" t="s">
        <v>371</v>
      </c>
      <c r="B39" s="1"/>
      <c r="C39" s="3"/>
      <c r="D39" s="25"/>
      <c r="E39" s="51">
        <v>1867650</v>
      </c>
      <c r="F39" s="37"/>
      <c r="G39" s="51">
        <v>1863017</v>
      </c>
      <c r="H39" s="37"/>
      <c r="I39" s="51">
        <v>1711099</v>
      </c>
      <c r="J39" s="37"/>
      <c r="K39" s="51">
        <v>1708824</v>
      </c>
      <c r="L39" s="37"/>
      <c r="M39" s="51">
        <v>1727810</v>
      </c>
      <c r="N39" s="37"/>
      <c r="O39" s="51">
        <v>1734722</v>
      </c>
      <c r="P39" s="37"/>
      <c r="Q39" s="51">
        <v>1634758</v>
      </c>
      <c r="R39" s="37"/>
      <c r="S39" s="51">
        <v>1648362</v>
      </c>
      <c r="T39" s="37"/>
      <c r="U39" s="51">
        <v>1680918</v>
      </c>
      <c r="V39" s="37"/>
      <c r="W39" s="51">
        <v>1694568</v>
      </c>
      <c r="X39" s="37"/>
      <c r="Y39" s="37"/>
      <c r="Z39" s="37"/>
      <c r="AA39" s="37"/>
      <c r="AC39" s="37"/>
      <c r="AD39" s="37"/>
      <c r="AE39" s="37"/>
      <c r="AF39" s="37"/>
      <c r="AG39" s="37"/>
    </row>
    <row r="40" spans="1:34" ht="14.1" customHeight="1" x14ac:dyDescent="0.2">
      <c r="A40" s="3" t="s">
        <v>307</v>
      </c>
      <c r="B40" s="1"/>
      <c r="C40" s="3"/>
      <c r="D40" s="25"/>
      <c r="E40" s="89">
        <v>4966614</v>
      </c>
      <c r="F40" s="37"/>
      <c r="G40" s="89">
        <v>4917313</v>
      </c>
      <c r="H40" s="37"/>
      <c r="I40" s="89">
        <f>ROUND(SUM(I37:I39),0)</f>
        <v>4798031</v>
      </c>
      <c r="J40" s="37"/>
      <c r="K40" s="89">
        <f>ROUND(SUM(K37:K39),0)</f>
        <v>4772547</v>
      </c>
      <c r="L40" s="37"/>
      <c r="M40" s="89">
        <f>ROUND(SUM(M37:M39),0)</f>
        <v>4800269</v>
      </c>
      <c r="N40" s="37"/>
      <c r="O40" s="89">
        <f>ROUND(SUM(O37:O39),0)</f>
        <v>4803803</v>
      </c>
      <c r="P40" s="37"/>
      <c r="Q40" s="89">
        <f>ROUND(SUM(Q37:Q39),0)</f>
        <v>4615478</v>
      </c>
      <c r="R40" s="37"/>
      <c r="S40" s="89">
        <f>ROUND(SUM(S37:S39),0)</f>
        <v>4671629</v>
      </c>
      <c r="T40" s="37"/>
      <c r="U40" s="89">
        <f>ROUND(SUM(U37:U39),0)</f>
        <v>4619593</v>
      </c>
      <c r="V40" s="37"/>
      <c r="W40" s="89">
        <f>ROUND(SUM(W37:W39),0)</f>
        <v>4687195</v>
      </c>
      <c r="X40" s="37"/>
      <c r="Y40" s="37"/>
      <c r="Z40" s="37"/>
      <c r="AA40" s="37"/>
      <c r="AC40" s="37"/>
      <c r="AD40" s="37"/>
      <c r="AE40" s="37"/>
      <c r="AF40" s="37"/>
      <c r="AG40" s="37"/>
    </row>
    <row r="41" spans="1:34" ht="14.1" customHeight="1" x14ac:dyDescent="0.2">
      <c r="A41" s="3"/>
      <c r="B41" s="3"/>
      <c r="C41" s="3"/>
      <c r="D41" s="23"/>
      <c r="E41" s="78"/>
      <c r="F41" s="3"/>
      <c r="G41" s="78"/>
      <c r="H41" s="3"/>
      <c r="I41" s="78"/>
      <c r="J41" s="3"/>
      <c r="K41" s="78"/>
      <c r="L41" s="3"/>
      <c r="M41" s="78"/>
      <c r="N41" s="3"/>
      <c r="O41" s="78"/>
      <c r="P41" s="3"/>
      <c r="Q41" s="78"/>
      <c r="R41" s="3"/>
      <c r="S41" s="78"/>
      <c r="T41" s="3"/>
      <c r="U41" s="78"/>
      <c r="V41" s="3"/>
      <c r="W41" s="78"/>
    </row>
    <row r="42" spans="1:34" ht="14.1" customHeight="1" x14ac:dyDescent="0.2">
      <c r="A42" s="166"/>
      <c r="B42" s="166"/>
      <c r="C42" s="166"/>
      <c r="D42" s="166"/>
      <c r="E42" s="166"/>
      <c r="F42" s="166"/>
      <c r="G42" s="166"/>
      <c r="H42" s="166"/>
      <c r="I42" s="166"/>
      <c r="J42" s="166"/>
      <c r="K42" s="166"/>
      <c r="L42" s="166"/>
      <c r="M42" s="166"/>
      <c r="N42" s="166"/>
      <c r="O42" s="166"/>
      <c r="P42" s="166"/>
      <c r="Q42" s="166"/>
      <c r="R42" s="166"/>
      <c r="S42" s="166"/>
      <c r="T42" s="166"/>
      <c r="U42" s="166"/>
      <c r="V42" s="166"/>
      <c r="W42" s="166"/>
    </row>
    <row r="43" spans="1:34" ht="14.1" customHeight="1" x14ac:dyDescent="0.2">
      <c r="A43" s="16"/>
      <c r="B43" s="16"/>
      <c r="C43" s="16"/>
      <c r="D43" s="117"/>
      <c r="E43" s="16"/>
      <c r="F43" s="16"/>
      <c r="G43" s="16"/>
      <c r="H43" s="16"/>
      <c r="I43" s="16"/>
      <c r="J43" s="16"/>
      <c r="K43" s="16"/>
      <c r="L43" s="16"/>
      <c r="M43" s="16"/>
      <c r="N43" s="16"/>
      <c r="O43" s="16"/>
      <c r="P43" s="16"/>
      <c r="Q43" s="16"/>
      <c r="R43" s="16"/>
      <c r="S43" s="16"/>
      <c r="T43" s="16"/>
      <c r="U43" s="16"/>
      <c r="V43" s="16"/>
      <c r="W43" s="16"/>
    </row>
    <row r="44" spans="1:34" x14ac:dyDescent="0.2">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row>
  </sheetData>
  <mergeCells count="20">
    <mergeCell ref="A1:AG1"/>
    <mergeCell ref="K9:O9"/>
    <mergeCell ref="E9:I9"/>
    <mergeCell ref="E30:G30"/>
    <mergeCell ref="A27:W27"/>
    <mergeCell ref="I30:K30"/>
    <mergeCell ref="M30:O30"/>
    <mergeCell ref="A21:AG21"/>
    <mergeCell ref="A22:AG22"/>
    <mergeCell ref="A23:AG23"/>
    <mergeCell ref="Q30:S30"/>
    <mergeCell ref="U30:W30"/>
    <mergeCell ref="AC9:AG9"/>
    <mergeCell ref="W9:AA9"/>
    <mergeCell ref="Q9:U9"/>
    <mergeCell ref="A42:W42"/>
    <mergeCell ref="A6:AG6"/>
    <mergeCell ref="A5:AG5"/>
    <mergeCell ref="A3:AG3"/>
    <mergeCell ref="A2:AG2"/>
  </mergeCells>
  <pageMargins left="0.75" right="0.75" top="1" bottom="1" header="0.5" footer="0.5"/>
  <pageSetup scale="46" orientation="landscape" r:id="rId1"/>
  <headerFooter>
    <oddFooter>&amp;L&amp;A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showGridLines="0" showRuler="0" zoomScaleNormal="100" zoomScalePageLayoutView="85" workbookViewId="0">
      <selection sqref="A1:U1"/>
    </sheetView>
  </sheetViews>
  <sheetFormatPr defaultColWidth="13.7109375" defaultRowHeight="12.75" x14ac:dyDescent="0.2"/>
  <cols>
    <col min="1" max="1" width="35.7109375" customWidth="1"/>
    <col min="2" max="2" width="1.7109375" customWidth="1"/>
    <col min="3" max="3" width="17.85546875" customWidth="1"/>
    <col min="4" max="4" width="1.7109375" customWidth="1"/>
    <col min="5" max="5" width="10.5703125" customWidth="1"/>
    <col min="6" max="6" width="2.42578125" customWidth="1"/>
    <col min="7" max="7" width="17.85546875" customWidth="1"/>
    <col min="8" max="8" width="1.7109375" customWidth="1"/>
    <col min="9" max="9" width="10.5703125" customWidth="1"/>
    <col min="10" max="10" width="2.42578125" customWidth="1"/>
    <col min="11" max="11" width="17.85546875" customWidth="1"/>
    <col min="12" max="12" width="1.7109375" customWidth="1"/>
    <col min="13" max="13" width="10.5703125" customWidth="1"/>
    <col min="14" max="14" width="2.42578125" customWidth="1"/>
    <col min="15" max="15" width="17.85546875" customWidth="1"/>
    <col min="16" max="16" width="1.7109375" customWidth="1"/>
    <col min="17" max="17" width="10.5703125" customWidth="1"/>
    <col min="18" max="18" width="2.42578125" customWidth="1"/>
    <col min="19" max="19" width="17.85546875" customWidth="1"/>
    <col min="20" max="20" width="1.7109375" customWidth="1"/>
    <col min="21" max="21" width="10.5703125" customWidth="1"/>
  </cols>
  <sheetData>
    <row r="1" spans="1:22" ht="14.25" customHeight="1" x14ac:dyDescent="0.2">
      <c r="A1" s="156" t="s">
        <v>37</v>
      </c>
      <c r="B1" s="156"/>
      <c r="C1" s="156"/>
      <c r="D1" s="156"/>
      <c r="E1" s="156"/>
      <c r="F1" s="156"/>
      <c r="G1" s="156"/>
      <c r="H1" s="156"/>
      <c r="I1" s="156"/>
      <c r="J1" s="156"/>
      <c r="K1" s="156"/>
      <c r="L1" s="156"/>
      <c r="M1" s="156"/>
      <c r="N1" s="156"/>
      <c r="O1" s="156"/>
      <c r="P1" s="156"/>
      <c r="Q1" s="156"/>
      <c r="R1" s="156"/>
      <c r="S1" s="156"/>
      <c r="T1" s="156"/>
      <c r="U1" s="156"/>
    </row>
    <row r="2" spans="1:22" ht="14.25" customHeight="1" x14ac:dyDescent="0.2">
      <c r="A2" s="156" t="s">
        <v>76</v>
      </c>
      <c r="B2" s="156"/>
      <c r="C2" s="156"/>
      <c r="D2" s="156"/>
      <c r="E2" s="156"/>
      <c r="F2" s="156"/>
      <c r="G2" s="156"/>
      <c r="H2" s="156"/>
      <c r="I2" s="156"/>
      <c r="J2" s="156"/>
      <c r="K2" s="156"/>
      <c r="L2" s="156"/>
      <c r="M2" s="156"/>
      <c r="N2" s="156"/>
      <c r="O2" s="156"/>
      <c r="P2" s="156"/>
      <c r="Q2" s="156"/>
      <c r="R2" s="156"/>
      <c r="S2" s="156"/>
      <c r="T2" s="156"/>
      <c r="U2" s="156"/>
    </row>
    <row r="3" spans="1:22" ht="14.25" customHeight="1" x14ac:dyDescent="0.2">
      <c r="A3" s="156" t="s">
        <v>137</v>
      </c>
      <c r="B3" s="156"/>
      <c r="C3" s="156"/>
      <c r="D3" s="156"/>
      <c r="E3" s="156"/>
      <c r="F3" s="156"/>
      <c r="G3" s="156"/>
      <c r="H3" s="156"/>
      <c r="I3" s="156"/>
      <c r="J3" s="156"/>
      <c r="K3" s="156"/>
      <c r="L3" s="156"/>
      <c r="M3" s="156"/>
      <c r="N3" s="156"/>
      <c r="O3" s="156"/>
      <c r="P3" s="156"/>
      <c r="Q3" s="156"/>
      <c r="R3" s="156"/>
      <c r="S3" s="156"/>
      <c r="T3" s="156"/>
      <c r="U3" s="156"/>
    </row>
    <row r="4" spans="1:22" ht="14.25" customHeight="1" x14ac:dyDescent="0.2"/>
    <row r="5" spans="1:22" ht="14.25" customHeight="1" x14ac:dyDescent="0.2">
      <c r="A5" s="156" t="s">
        <v>372</v>
      </c>
      <c r="B5" s="156"/>
      <c r="C5" s="156"/>
      <c r="D5" s="156"/>
      <c r="E5" s="156"/>
      <c r="F5" s="156"/>
      <c r="G5" s="156"/>
      <c r="H5" s="156"/>
      <c r="I5" s="156"/>
      <c r="J5" s="156"/>
      <c r="K5" s="156"/>
      <c r="L5" s="156"/>
      <c r="M5" s="156"/>
      <c r="N5" s="156"/>
      <c r="O5" s="156"/>
      <c r="P5" s="156"/>
      <c r="Q5" s="156"/>
      <c r="R5" s="156"/>
      <c r="S5" s="156"/>
      <c r="T5" s="156"/>
      <c r="U5" s="156"/>
    </row>
    <row r="6" spans="1:22" ht="14.25" customHeight="1" x14ac:dyDescent="0.2"/>
    <row r="7" spans="1:22" ht="14.25" customHeight="1" x14ac:dyDescent="0.2"/>
    <row r="8" spans="1:22" ht="14.25" customHeight="1" x14ac:dyDescent="0.2">
      <c r="A8" s="156" t="s">
        <v>373</v>
      </c>
      <c r="B8" s="156"/>
      <c r="C8" s="156"/>
      <c r="D8" s="156"/>
      <c r="E8" s="156"/>
      <c r="F8" s="156"/>
      <c r="G8" s="156"/>
      <c r="H8" s="156"/>
      <c r="I8" s="156"/>
      <c r="J8" s="156"/>
      <c r="K8" s="156"/>
      <c r="L8" s="156"/>
      <c r="M8" s="156"/>
      <c r="N8" s="156"/>
      <c r="O8" s="156"/>
      <c r="P8" s="156"/>
      <c r="Q8" s="156"/>
      <c r="R8" s="156"/>
      <c r="S8" s="156"/>
      <c r="T8" s="156"/>
      <c r="U8" s="156"/>
    </row>
    <row r="9" spans="1:22" ht="14.25" customHeight="1" x14ac:dyDescent="0.2">
      <c r="B9" s="23"/>
      <c r="C9" s="16"/>
      <c r="D9" s="16"/>
      <c r="E9" s="16"/>
      <c r="F9" s="3"/>
      <c r="J9" s="3"/>
      <c r="N9" s="3"/>
      <c r="R9" s="3"/>
    </row>
    <row r="10" spans="1:22" ht="29.1" customHeight="1" x14ac:dyDescent="0.2">
      <c r="A10" s="3"/>
      <c r="C10" s="177">
        <v>43373</v>
      </c>
      <c r="D10" s="177"/>
      <c r="E10" s="177"/>
      <c r="F10" s="113"/>
      <c r="G10" s="177">
        <v>43281</v>
      </c>
      <c r="H10" s="177"/>
      <c r="I10" s="177"/>
      <c r="J10" s="113"/>
      <c r="K10" s="177">
        <v>43190</v>
      </c>
      <c r="L10" s="177"/>
      <c r="M10" s="177"/>
      <c r="N10" s="113"/>
      <c r="O10" s="174">
        <v>43100</v>
      </c>
      <c r="P10" s="175"/>
      <c r="Q10" s="176"/>
      <c r="R10" s="113"/>
      <c r="S10" s="174">
        <v>43008</v>
      </c>
      <c r="T10" s="175"/>
      <c r="U10" s="176"/>
      <c r="V10" s="13"/>
    </row>
    <row r="11" spans="1:22" ht="29.1" customHeight="1" x14ac:dyDescent="0.2">
      <c r="C11" s="78"/>
      <c r="D11" s="78"/>
      <c r="E11" s="78"/>
      <c r="G11" s="78"/>
      <c r="H11" s="78"/>
      <c r="I11" s="78"/>
      <c r="K11" s="78"/>
      <c r="L11" s="78"/>
      <c r="M11" s="78"/>
      <c r="O11" s="78"/>
      <c r="P11" s="78"/>
      <c r="Q11" s="78"/>
      <c r="S11" s="78"/>
      <c r="T11" s="78"/>
      <c r="U11" s="78"/>
    </row>
    <row r="12" spans="1:22" ht="29.1" customHeight="1" x14ac:dyDescent="0.2">
      <c r="B12" s="42"/>
      <c r="C12" s="10" t="s">
        <v>374</v>
      </c>
      <c r="D12" s="1"/>
      <c r="E12" s="10" t="s">
        <v>324</v>
      </c>
      <c r="G12" s="10" t="s">
        <v>374</v>
      </c>
      <c r="H12" s="1"/>
      <c r="I12" s="10" t="s">
        <v>324</v>
      </c>
      <c r="K12" s="10" t="s">
        <v>374</v>
      </c>
      <c r="L12" s="1"/>
      <c r="M12" s="10" t="s">
        <v>324</v>
      </c>
      <c r="O12" s="10" t="s">
        <v>374</v>
      </c>
      <c r="P12" s="1"/>
      <c r="Q12" s="10" t="s">
        <v>324</v>
      </c>
      <c r="S12" s="10" t="s">
        <v>374</v>
      </c>
      <c r="T12" s="1"/>
      <c r="U12" s="10" t="s">
        <v>324</v>
      </c>
    </row>
    <row r="13" spans="1:22" ht="29.1" customHeight="1" x14ac:dyDescent="0.2">
      <c r="C13" s="78"/>
      <c r="D13" s="3"/>
      <c r="E13" s="78"/>
      <c r="F13" s="3"/>
      <c r="G13" s="78"/>
      <c r="H13" s="3"/>
      <c r="I13" s="78"/>
      <c r="K13" s="78"/>
      <c r="L13" s="3"/>
      <c r="M13" s="78"/>
      <c r="O13" s="78"/>
      <c r="P13" s="3"/>
      <c r="Q13" s="78"/>
      <c r="S13" s="78"/>
      <c r="T13" s="3"/>
      <c r="U13" s="78"/>
    </row>
    <row r="14" spans="1:22" ht="20.85" customHeight="1" x14ac:dyDescent="0.2">
      <c r="A14" s="109" t="s">
        <v>375</v>
      </c>
      <c r="B14" s="118"/>
      <c r="C14" s="24">
        <v>640481</v>
      </c>
      <c r="D14" s="3"/>
      <c r="E14" s="27">
        <v>0.98099999999999998</v>
      </c>
      <c r="F14" s="109"/>
      <c r="G14" s="24">
        <v>571151</v>
      </c>
      <c r="H14" s="3"/>
      <c r="I14" s="27">
        <v>0.96399999999999997</v>
      </c>
      <c r="J14" s="109"/>
      <c r="K14" s="24">
        <v>358873</v>
      </c>
      <c r="L14" s="3"/>
      <c r="M14" s="27">
        <v>0.94099999999999995</v>
      </c>
      <c r="N14" s="109"/>
      <c r="O14" s="24">
        <v>110508</v>
      </c>
      <c r="P14" s="3"/>
      <c r="Q14" s="27">
        <v>0.97499999999999998</v>
      </c>
      <c r="R14" s="109"/>
      <c r="S14" s="24">
        <v>135907</v>
      </c>
      <c r="T14" s="3"/>
      <c r="U14" s="27">
        <v>0.85599999999999998</v>
      </c>
    </row>
    <row r="15" spans="1:22" ht="20.85" customHeight="1" x14ac:dyDescent="0.2">
      <c r="A15" s="3" t="s">
        <v>376</v>
      </c>
      <c r="B15" s="118"/>
      <c r="C15" s="26">
        <v>309</v>
      </c>
      <c r="D15" s="3"/>
      <c r="E15" s="27">
        <v>0</v>
      </c>
      <c r="F15" s="3"/>
      <c r="G15" s="26">
        <v>21045</v>
      </c>
      <c r="H15" s="3"/>
      <c r="I15" s="27">
        <v>3.5999999999999997E-2</v>
      </c>
      <c r="J15" s="3"/>
      <c r="K15" s="26">
        <v>20232</v>
      </c>
      <c r="L15" s="3"/>
      <c r="M15" s="27">
        <v>5.2999999999999999E-2</v>
      </c>
      <c r="N15" s="3"/>
      <c r="O15" s="26">
        <v>0</v>
      </c>
      <c r="P15" s="3"/>
      <c r="Q15" s="27">
        <v>0</v>
      </c>
      <c r="R15" s="3"/>
      <c r="S15" s="26">
        <v>3407</v>
      </c>
      <c r="T15" s="3"/>
      <c r="U15" s="27">
        <v>2.1000000000000001E-2</v>
      </c>
    </row>
    <row r="16" spans="1:22" ht="20.85" customHeight="1" x14ac:dyDescent="0.2">
      <c r="A16" s="3" t="s">
        <v>377</v>
      </c>
      <c r="B16" s="118"/>
      <c r="C16" s="51">
        <v>12293</v>
      </c>
      <c r="D16" s="3"/>
      <c r="E16" s="101">
        <v>1.9E-2</v>
      </c>
      <c r="F16" s="3"/>
      <c r="G16" s="51">
        <v>12</v>
      </c>
      <c r="H16" s="3"/>
      <c r="I16" s="101">
        <v>0</v>
      </c>
      <c r="J16" s="3"/>
      <c r="K16" s="51">
        <v>2360</v>
      </c>
      <c r="L16" s="3"/>
      <c r="M16" s="101">
        <v>6.0000000000000001E-3</v>
      </c>
      <c r="N16" s="3"/>
      <c r="O16" s="51">
        <v>2838</v>
      </c>
      <c r="P16" s="3"/>
      <c r="Q16" s="101">
        <v>2.5000000000000001E-2</v>
      </c>
      <c r="R16" s="3"/>
      <c r="S16" s="51">
        <v>19490</v>
      </c>
      <c r="T16" s="3"/>
      <c r="U16" s="101">
        <v>0.123</v>
      </c>
    </row>
    <row r="17" spans="1:21" ht="20.85" customHeight="1" x14ac:dyDescent="0.2">
      <c r="A17" s="3" t="s">
        <v>307</v>
      </c>
      <c r="B17" s="118"/>
      <c r="C17" s="89">
        <v>653083</v>
      </c>
      <c r="D17" s="3"/>
      <c r="E17" s="102">
        <v>1</v>
      </c>
      <c r="F17" s="3"/>
      <c r="G17" s="89">
        <f>ROUND(SUM(G14:G16),0)</f>
        <v>592208</v>
      </c>
      <c r="H17" s="3"/>
      <c r="I17" s="102">
        <f>ROUND(SUM(I14:I16),3)</f>
        <v>1</v>
      </c>
      <c r="J17" s="3"/>
      <c r="K17" s="89">
        <f>ROUND(SUM(K14:K16),0)</f>
        <v>381465</v>
      </c>
      <c r="L17" s="3"/>
      <c r="M17" s="102">
        <f>ROUND(SUM(M14:M16),3)</f>
        <v>1</v>
      </c>
      <c r="N17" s="3"/>
      <c r="O17" s="89">
        <f>ROUND(SUM(O14:O16),0)</f>
        <v>113346</v>
      </c>
      <c r="P17" s="3"/>
      <c r="Q17" s="102">
        <f>ROUND(SUM(Q14:Q16),3)</f>
        <v>1</v>
      </c>
      <c r="R17" s="3"/>
      <c r="S17" s="89">
        <f>ROUND(SUM(S14:S16),0)</f>
        <v>158804</v>
      </c>
      <c r="T17" s="3"/>
      <c r="U17" s="102">
        <f>ROUND(SUM(U14:U16),3)</f>
        <v>1</v>
      </c>
    </row>
    <row r="18" spans="1:21" ht="29.1" customHeight="1" x14ac:dyDescent="0.2">
      <c r="B18" s="118"/>
      <c r="C18" s="78"/>
      <c r="D18" s="3"/>
      <c r="E18" s="78"/>
      <c r="F18" s="3"/>
      <c r="G18" s="78"/>
      <c r="H18" s="3"/>
      <c r="I18" s="78"/>
      <c r="K18" s="78"/>
      <c r="L18" s="3"/>
      <c r="M18" s="78"/>
      <c r="O18" s="78"/>
      <c r="P18" s="3"/>
      <c r="Q18" s="78"/>
      <c r="S18" s="119"/>
      <c r="U18" s="17"/>
    </row>
    <row r="19" spans="1:21" ht="29.1" customHeight="1" x14ac:dyDescent="0.2">
      <c r="B19" s="118"/>
      <c r="C19" s="3"/>
      <c r="D19" s="3"/>
      <c r="E19" s="3"/>
      <c r="F19" s="3"/>
      <c r="G19" s="3"/>
      <c r="H19" s="3"/>
      <c r="I19" s="3"/>
      <c r="K19" s="3"/>
      <c r="L19" s="3"/>
      <c r="M19" s="3"/>
      <c r="O19" s="3"/>
      <c r="P19" s="3"/>
      <c r="Q19" s="3"/>
    </row>
  </sheetData>
  <mergeCells count="10">
    <mergeCell ref="A3:U3"/>
    <mergeCell ref="A2:U2"/>
    <mergeCell ref="A1:U1"/>
    <mergeCell ref="A8:U8"/>
    <mergeCell ref="A5:U5"/>
    <mergeCell ref="K10:M10"/>
    <mergeCell ref="O10:Q10"/>
    <mergeCell ref="G10:I10"/>
    <mergeCell ref="C10:E10"/>
    <mergeCell ref="S10:U10"/>
  </mergeCells>
  <pageMargins left="0.75" right="0.75" top="1" bottom="1" header="0.5" footer="0.5"/>
  <pageSetup scale="56" orientation="landscape" r:id="rId1"/>
  <headerFooter>
    <oddFooter>&amp;L&amp;A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showGridLines="0" showRuler="0" zoomScaleNormal="100" workbookViewId="0">
      <selection sqref="A1:M1"/>
    </sheetView>
  </sheetViews>
  <sheetFormatPr defaultColWidth="13.7109375" defaultRowHeight="12.75" x14ac:dyDescent="0.2"/>
  <cols>
    <col min="1" max="1" width="50.85546875" customWidth="1"/>
    <col min="2" max="2" width="2" customWidth="1"/>
    <col min="3" max="3" width="17.85546875" customWidth="1"/>
    <col min="4" max="4" width="1.5703125" customWidth="1"/>
    <col min="5" max="5" width="17.85546875" customWidth="1"/>
    <col min="6" max="6" width="1.7109375" customWidth="1"/>
    <col min="7" max="7" width="17.85546875" customWidth="1"/>
    <col min="8" max="8" width="1.7109375" customWidth="1"/>
    <col min="9" max="9" width="17.85546875" customWidth="1"/>
    <col min="10" max="10" width="1.7109375" customWidth="1"/>
    <col min="11" max="11" width="17.85546875" customWidth="1"/>
    <col min="12" max="12" width="1.7109375" customWidth="1"/>
    <col min="13" max="13" width="17.85546875" customWidth="1"/>
    <col min="14" max="14" width="9.28515625" customWidth="1"/>
  </cols>
  <sheetData>
    <row r="1" spans="1:14" ht="14.1" customHeight="1" x14ac:dyDescent="0.2">
      <c r="A1" s="156" t="s">
        <v>37</v>
      </c>
      <c r="B1" s="156"/>
      <c r="C1" s="156"/>
      <c r="D1" s="156"/>
      <c r="E1" s="156"/>
      <c r="F1" s="156"/>
      <c r="G1" s="156"/>
      <c r="H1" s="156"/>
      <c r="I1" s="156"/>
      <c r="J1" s="156"/>
      <c r="K1" s="156"/>
      <c r="L1" s="156"/>
      <c r="M1" s="156"/>
      <c r="N1" s="2"/>
    </row>
    <row r="2" spans="1:14" ht="14.1" customHeight="1" x14ac:dyDescent="0.2">
      <c r="A2" s="156" t="s">
        <v>76</v>
      </c>
      <c r="B2" s="156"/>
      <c r="C2" s="156"/>
      <c r="D2" s="156"/>
      <c r="E2" s="156"/>
      <c r="F2" s="156"/>
      <c r="G2" s="156"/>
      <c r="H2" s="156"/>
      <c r="I2" s="156"/>
      <c r="J2" s="156"/>
      <c r="K2" s="156"/>
      <c r="L2" s="156"/>
      <c r="M2" s="156"/>
      <c r="N2" s="2"/>
    </row>
    <row r="3" spans="1:14" ht="14.1" customHeight="1" x14ac:dyDescent="0.2">
      <c r="A3" s="156" t="s">
        <v>137</v>
      </c>
      <c r="B3" s="156"/>
      <c r="C3" s="156"/>
      <c r="D3" s="156"/>
      <c r="E3" s="156"/>
      <c r="F3" s="156"/>
      <c r="G3" s="156"/>
      <c r="H3" s="156"/>
      <c r="I3" s="156"/>
      <c r="J3" s="156"/>
      <c r="K3" s="156"/>
      <c r="L3" s="156"/>
      <c r="M3" s="156"/>
      <c r="N3" s="2"/>
    </row>
    <row r="5" spans="1:14" ht="14.1" customHeight="1" x14ac:dyDescent="0.2">
      <c r="A5" s="156" t="s">
        <v>378</v>
      </c>
      <c r="B5" s="156"/>
      <c r="C5" s="156"/>
      <c r="D5" s="156"/>
      <c r="E5" s="156"/>
      <c r="F5" s="156"/>
      <c r="G5" s="156"/>
      <c r="H5" s="156"/>
      <c r="I5" s="156"/>
      <c r="J5" s="156"/>
      <c r="K5" s="156"/>
      <c r="L5" s="156"/>
      <c r="M5" s="156"/>
      <c r="N5" s="2"/>
    </row>
    <row r="6" spans="1:14" ht="14.1" customHeight="1" x14ac:dyDescent="0.2">
      <c r="A6" s="156" t="s">
        <v>294</v>
      </c>
      <c r="B6" s="156"/>
      <c r="C6" s="156"/>
      <c r="D6" s="156"/>
      <c r="E6" s="156"/>
      <c r="F6" s="156"/>
      <c r="G6" s="156"/>
      <c r="H6" s="156"/>
      <c r="I6" s="156"/>
      <c r="J6" s="156"/>
      <c r="K6" s="156"/>
      <c r="L6" s="156"/>
      <c r="M6" s="156"/>
      <c r="N6" s="2"/>
    </row>
    <row r="7" spans="1:14" ht="14.1" customHeight="1" x14ac:dyDescent="0.2">
      <c r="A7" s="2"/>
      <c r="B7" s="95"/>
      <c r="C7" s="4"/>
      <c r="D7" s="4"/>
      <c r="E7" s="4"/>
      <c r="F7" s="4"/>
      <c r="G7" s="4"/>
      <c r="H7" s="4"/>
      <c r="I7" s="4"/>
      <c r="J7" s="4"/>
      <c r="K7" s="4"/>
      <c r="L7" s="4"/>
      <c r="M7" s="4"/>
      <c r="N7" s="2"/>
    </row>
    <row r="8" spans="1:14" ht="14.1" customHeight="1" x14ac:dyDescent="0.2">
      <c r="C8" s="16"/>
      <c r="D8" s="16"/>
      <c r="E8" s="16"/>
      <c r="F8" s="16"/>
      <c r="G8" s="16"/>
      <c r="H8" s="16"/>
      <c r="I8" s="16"/>
      <c r="J8" s="16"/>
      <c r="K8" s="16"/>
      <c r="L8" s="16"/>
      <c r="M8" s="16"/>
    </row>
    <row r="9" spans="1:14" ht="14.1" customHeight="1" x14ac:dyDescent="0.2">
      <c r="C9" s="174">
        <v>43373</v>
      </c>
      <c r="D9" s="175"/>
      <c r="E9" s="175"/>
      <c r="F9" s="175"/>
      <c r="G9" s="175"/>
      <c r="H9" s="175"/>
      <c r="I9" s="175"/>
      <c r="J9" s="175"/>
      <c r="K9" s="175"/>
      <c r="L9" s="175"/>
      <c r="M9" s="176"/>
      <c r="N9" s="13"/>
    </row>
    <row r="10" spans="1:14" ht="14.1" customHeight="1" x14ac:dyDescent="0.2">
      <c r="C10" s="12"/>
      <c r="D10" s="78"/>
      <c r="E10" s="12"/>
      <c r="F10" s="78"/>
      <c r="G10" s="78"/>
      <c r="H10" s="78"/>
      <c r="I10" s="12"/>
      <c r="J10" s="78"/>
      <c r="K10" s="12"/>
      <c r="L10" s="78"/>
      <c r="M10" s="12"/>
    </row>
    <row r="11" spans="1:14" ht="14.1" customHeight="1" x14ac:dyDescent="0.2">
      <c r="A11" s="3"/>
      <c r="C11" s="173" t="s">
        <v>379</v>
      </c>
      <c r="D11" s="173"/>
      <c r="E11" s="173"/>
      <c r="F11" s="3"/>
      <c r="G11" s="173" t="s">
        <v>380</v>
      </c>
      <c r="H11" s="173"/>
      <c r="I11" s="173"/>
      <c r="J11" s="3"/>
      <c r="K11" s="173" t="s">
        <v>307</v>
      </c>
      <c r="L11" s="173"/>
      <c r="M11" s="173"/>
    </row>
    <row r="12" spans="1:14" ht="14.1" customHeight="1" x14ac:dyDescent="0.2">
      <c r="C12" s="18"/>
      <c r="D12" s="78"/>
      <c r="E12" s="78"/>
      <c r="F12" s="3"/>
      <c r="G12" s="18"/>
      <c r="H12" s="78"/>
      <c r="I12" s="78"/>
      <c r="J12" s="3"/>
      <c r="K12" s="18"/>
      <c r="L12" s="78"/>
      <c r="M12" s="78"/>
    </row>
    <row r="13" spans="1:14" ht="28.35" customHeight="1" x14ac:dyDescent="0.2">
      <c r="A13" s="3"/>
      <c r="B13" s="23"/>
      <c r="C13" s="10" t="s">
        <v>323</v>
      </c>
      <c r="D13" s="3"/>
      <c r="E13" s="10" t="s">
        <v>374</v>
      </c>
      <c r="F13" s="3"/>
      <c r="G13" s="10" t="s">
        <v>323</v>
      </c>
      <c r="H13" s="3"/>
      <c r="I13" s="10" t="s">
        <v>374</v>
      </c>
      <c r="J13" s="3"/>
      <c r="K13" s="10" t="s">
        <v>323</v>
      </c>
      <c r="L13" s="3"/>
      <c r="M13" s="10" t="s">
        <v>374</v>
      </c>
    </row>
    <row r="14" spans="1:14" ht="14.1" customHeight="1" x14ac:dyDescent="0.2">
      <c r="C14" s="18"/>
      <c r="D14" s="3"/>
      <c r="E14" s="18"/>
      <c r="F14" s="3"/>
      <c r="G14" s="18"/>
      <c r="H14" s="3"/>
      <c r="I14" s="18"/>
      <c r="J14" s="3"/>
      <c r="K14" s="18"/>
      <c r="L14" s="3"/>
      <c r="M14" s="18"/>
    </row>
    <row r="15" spans="1:14" ht="14.1" customHeight="1" x14ac:dyDescent="0.2">
      <c r="A15" s="2" t="s">
        <v>381</v>
      </c>
      <c r="B15" s="86"/>
      <c r="C15" s="3"/>
      <c r="D15" s="20"/>
      <c r="E15" s="3"/>
      <c r="F15" s="20"/>
      <c r="G15" s="3"/>
      <c r="H15" s="20"/>
      <c r="I15" s="3"/>
      <c r="J15" s="20"/>
      <c r="K15" s="3"/>
      <c r="L15" s="20"/>
      <c r="M15" s="3"/>
      <c r="N15" s="3"/>
    </row>
    <row r="16" spans="1:14" ht="14.1" customHeight="1" x14ac:dyDescent="0.2">
      <c r="A16" s="90" t="s">
        <v>310</v>
      </c>
      <c r="B16" s="95"/>
      <c r="C16" s="24">
        <v>10117970</v>
      </c>
      <c r="D16" s="2"/>
      <c r="E16" s="24">
        <v>303926</v>
      </c>
      <c r="F16" s="3"/>
      <c r="G16" s="24">
        <v>1290804</v>
      </c>
      <c r="H16" s="2"/>
      <c r="I16" s="24">
        <v>81236</v>
      </c>
      <c r="J16" s="2"/>
      <c r="K16" s="24">
        <v>11408774</v>
      </c>
      <c r="L16" s="2"/>
      <c r="M16" s="24">
        <v>385162</v>
      </c>
      <c r="N16" s="3"/>
    </row>
    <row r="17" spans="1:14" ht="14.1" customHeight="1" x14ac:dyDescent="0.2">
      <c r="A17" s="100" t="s">
        <v>311</v>
      </c>
      <c r="B17" s="95"/>
      <c r="C17" s="26">
        <v>58816</v>
      </c>
      <c r="D17" s="37"/>
      <c r="E17" s="26">
        <v>1211</v>
      </c>
      <c r="F17" s="37"/>
      <c r="G17" s="26">
        <v>107167</v>
      </c>
      <c r="H17" s="37"/>
      <c r="I17" s="26">
        <v>2736</v>
      </c>
      <c r="J17" s="37"/>
      <c r="K17" s="26">
        <v>165983</v>
      </c>
      <c r="L17" s="37"/>
      <c r="M17" s="26">
        <v>3947</v>
      </c>
      <c r="N17" s="3"/>
    </row>
    <row r="18" spans="1:14" ht="14.1" customHeight="1" x14ac:dyDescent="0.2">
      <c r="A18" s="100" t="s">
        <v>312</v>
      </c>
      <c r="B18" s="95"/>
      <c r="C18" s="26">
        <v>931044</v>
      </c>
      <c r="D18" s="37"/>
      <c r="E18" s="26">
        <v>23339</v>
      </c>
      <c r="F18" s="37"/>
      <c r="G18" s="26">
        <v>528739</v>
      </c>
      <c r="H18" s="37"/>
      <c r="I18" s="26">
        <v>27063</v>
      </c>
      <c r="J18" s="37"/>
      <c r="K18" s="26">
        <v>1459783</v>
      </c>
      <c r="L18" s="37"/>
      <c r="M18" s="26">
        <v>50402</v>
      </c>
      <c r="N18" s="3"/>
    </row>
    <row r="19" spans="1:14" ht="14.1" customHeight="1" x14ac:dyDescent="0.2">
      <c r="A19" s="90" t="s">
        <v>313</v>
      </c>
      <c r="B19" s="95"/>
      <c r="C19" s="26">
        <v>680900</v>
      </c>
      <c r="D19" s="37"/>
      <c r="E19" s="26">
        <v>8650</v>
      </c>
      <c r="F19" s="37"/>
      <c r="G19" s="26">
        <v>262544</v>
      </c>
      <c r="H19" s="37"/>
      <c r="I19" s="26">
        <v>6243</v>
      </c>
      <c r="J19" s="37"/>
      <c r="K19" s="26">
        <v>943444</v>
      </c>
      <c r="L19" s="37"/>
      <c r="M19" s="26">
        <v>14893</v>
      </c>
      <c r="N19" s="3"/>
    </row>
    <row r="20" spans="1:14" ht="14.1" customHeight="1" x14ac:dyDescent="0.2">
      <c r="A20" s="100" t="s">
        <v>314</v>
      </c>
      <c r="B20" s="95"/>
      <c r="C20" s="26">
        <v>555716</v>
      </c>
      <c r="D20" s="37"/>
      <c r="E20" s="26">
        <v>8304</v>
      </c>
      <c r="F20" s="37"/>
      <c r="G20" s="26">
        <v>207943</v>
      </c>
      <c r="H20" s="37"/>
      <c r="I20" s="26">
        <v>8580</v>
      </c>
      <c r="J20" s="37"/>
      <c r="K20" s="26">
        <v>763659</v>
      </c>
      <c r="L20" s="37"/>
      <c r="M20" s="26">
        <v>16884</v>
      </c>
      <c r="N20" s="3"/>
    </row>
    <row r="21" spans="1:14" ht="14.1" customHeight="1" x14ac:dyDescent="0.2">
      <c r="A21" s="90" t="s">
        <v>315</v>
      </c>
      <c r="B21" s="95"/>
      <c r="C21" s="26">
        <v>197114</v>
      </c>
      <c r="D21" s="37"/>
      <c r="E21" s="26">
        <v>3913</v>
      </c>
      <c r="F21" s="37"/>
      <c r="G21" s="26">
        <v>1002661</v>
      </c>
      <c r="H21" s="37"/>
      <c r="I21" s="26">
        <v>90740</v>
      </c>
      <c r="J21" s="37"/>
      <c r="K21" s="26">
        <v>1199775</v>
      </c>
      <c r="L21" s="37"/>
      <c r="M21" s="26">
        <v>94653</v>
      </c>
      <c r="N21" s="3"/>
    </row>
    <row r="22" spans="1:14" ht="14.1" customHeight="1" x14ac:dyDescent="0.2">
      <c r="A22" s="90" t="s">
        <v>316</v>
      </c>
      <c r="B22" s="95"/>
      <c r="C22" s="26">
        <v>261456</v>
      </c>
      <c r="D22" s="37"/>
      <c r="E22" s="26">
        <v>6722</v>
      </c>
      <c r="F22" s="37"/>
      <c r="G22" s="26">
        <v>90649</v>
      </c>
      <c r="H22" s="37"/>
      <c r="I22" s="26">
        <v>6915</v>
      </c>
      <c r="J22" s="37"/>
      <c r="K22" s="26">
        <v>352105</v>
      </c>
      <c r="L22" s="37"/>
      <c r="M22" s="26">
        <v>13637</v>
      </c>
      <c r="N22" s="3"/>
    </row>
    <row r="23" spans="1:14" ht="14.1" customHeight="1" x14ac:dyDescent="0.2">
      <c r="A23" s="100" t="s">
        <v>317</v>
      </c>
      <c r="B23" s="95"/>
      <c r="C23" s="51">
        <v>1034417</v>
      </c>
      <c r="D23" s="37"/>
      <c r="E23" s="51">
        <v>24666</v>
      </c>
      <c r="F23" s="37"/>
      <c r="G23" s="51">
        <v>297566</v>
      </c>
      <c r="H23" s="37"/>
      <c r="I23" s="51">
        <v>11062</v>
      </c>
      <c r="J23" s="37"/>
      <c r="K23" s="51">
        <v>1331983</v>
      </c>
      <c r="L23" s="37"/>
      <c r="M23" s="51">
        <v>35728</v>
      </c>
      <c r="N23" s="3"/>
    </row>
    <row r="24" spans="1:14" ht="14.1" customHeight="1" x14ac:dyDescent="0.2">
      <c r="A24" s="84" t="s">
        <v>382</v>
      </c>
      <c r="B24" s="95"/>
      <c r="C24" s="65">
        <v>13837433</v>
      </c>
      <c r="D24" s="2"/>
      <c r="E24" s="65">
        <v>380731</v>
      </c>
      <c r="F24" s="2"/>
      <c r="G24" s="65">
        <v>3788073</v>
      </c>
      <c r="H24" s="2"/>
      <c r="I24" s="65">
        <v>234575</v>
      </c>
      <c r="J24" s="2"/>
      <c r="K24" s="65">
        <v>17625506</v>
      </c>
      <c r="L24" s="2"/>
      <c r="M24" s="65">
        <v>615306</v>
      </c>
      <c r="N24" s="3"/>
    </row>
    <row r="25" spans="1:14" ht="14.1" customHeight="1" x14ac:dyDescent="0.2">
      <c r="A25" s="2"/>
      <c r="B25" s="95"/>
      <c r="C25" s="67"/>
      <c r="D25" s="2"/>
      <c r="E25" s="67"/>
      <c r="F25" s="2"/>
      <c r="G25" s="67"/>
      <c r="H25" s="2"/>
      <c r="I25" s="67"/>
      <c r="J25" s="2"/>
      <c r="K25" s="67"/>
      <c r="L25" s="2"/>
      <c r="M25" s="67"/>
      <c r="N25" s="3"/>
    </row>
    <row r="26" spans="1:14" ht="14.1" customHeight="1" x14ac:dyDescent="0.2">
      <c r="A26" s="2" t="s">
        <v>383</v>
      </c>
      <c r="B26" s="95"/>
      <c r="C26" s="37"/>
      <c r="D26" s="20"/>
      <c r="E26" s="37"/>
      <c r="F26" s="20"/>
      <c r="G26" s="37"/>
      <c r="H26" s="20"/>
      <c r="I26" s="37"/>
      <c r="J26" s="20"/>
      <c r="K26" s="37"/>
      <c r="L26" s="20"/>
      <c r="M26" s="37"/>
      <c r="N26" s="3"/>
    </row>
    <row r="27" spans="1:14" ht="14.1" customHeight="1" x14ac:dyDescent="0.2">
      <c r="A27" s="90" t="s">
        <v>310</v>
      </c>
      <c r="B27" s="95"/>
      <c r="C27" s="26">
        <v>539521</v>
      </c>
      <c r="D27" s="2"/>
      <c r="E27" s="26">
        <v>23955</v>
      </c>
      <c r="F27" s="3"/>
      <c r="G27" s="26">
        <v>77675</v>
      </c>
      <c r="H27" s="2"/>
      <c r="I27" s="26">
        <v>7296</v>
      </c>
      <c r="J27" s="2"/>
      <c r="K27" s="26">
        <v>617196</v>
      </c>
      <c r="L27" s="2"/>
      <c r="M27" s="26">
        <v>31251</v>
      </c>
      <c r="N27" s="3"/>
    </row>
    <row r="28" spans="1:14" ht="14.1" customHeight="1" x14ac:dyDescent="0.2">
      <c r="A28" s="100" t="s">
        <v>311</v>
      </c>
      <c r="B28" s="95"/>
      <c r="C28" s="26">
        <v>2328</v>
      </c>
      <c r="D28" s="2"/>
      <c r="E28" s="26">
        <v>162</v>
      </c>
      <c r="F28" s="3"/>
      <c r="G28" s="26">
        <v>0</v>
      </c>
      <c r="H28" s="2"/>
      <c r="I28" s="26">
        <v>0</v>
      </c>
      <c r="J28" s="2"/>
      <c r="K28" s="26">
        <v>2328</v>
      </c>
      <c r="L28" s="37"/>
      <c r="M28" s="26">
        <v>162</v>
      </c>
      <c r="N28" s="3"/>
    </row>
    <row r="29" spans="1:14" ht="14.1" customHeight="1" x14ac:dyDescent="0.2">
      <c r="A29" s="100" t="s">
        <v>312</v>
      </c>
      <c r="B29" s="95"/>
      <c r="C29" s="26">
        <v>0</v>
      </c>
      <c r="D29" s="37"/>
      <c r="E29" s="26">
        <v>0</v>
      </c>
      <c r="F29" s="37"/>
      <c r="G29" s="26">
        <v>1102</v>
      </c>
      <c r="H29" s="2"/>
      <c r="I29" s="26">
        <v>20</v>
      </c>
      <c r="J29" s="37"/>
      <c r="K29" s="26">
        <v>1102</v>
      </c>
      <c r="L29" s="37"/>
      <c r="M29" s="26">
        <v>20</v>
      </c>
      <c r="N29" s="3"/>
    </row>
    <row r="30" spans="1:14" ht="14.1" customHeight="1" x14ac:dyDescent="0.2">
      <c r="A30" s="90" t="s">
        <v>313</v>
      </c>
      <c r="B30" s="95"/>
      <c r="C30" s="26">
        <v>0</v>
      </c>
      <c r="D30" s="37"/>
      <c r="E30" s="26">
        <v>0</v>
      </c>
      <c r="F30" s="37"/>
      <c r="G30" s="26">
        <v>1110</v>
      </c>
      <c r="H30" s="2"/>
      <c r="I30" s="26">
        <v>52</v>
      </c>
      <c r="J30" s="37"/>
      <c r="K30" s="26">
        <v>1110</v>
      </c>
      <c r="L30" s="37"/>
      <c r="M30" s="26">
        <v>52</v>
      </c>
      <c r="N30" s="3"/>
    </row>
    <row r="31" spans="1:14" ht="14.1" customHeight="1" x14ac:dyDescent="0.2">
      <c r="A31" s="100" t="s">
        <v>317</v>
      </c>
      <c r="B31" s="95"/>
      <c r="C31" s="51">
        <v>140692</v>
      </c>
      <c r="D31" s="37"/>
      <c r="E31" s="51">
        <v>5931</v>
      </c>
      <c r="F31" s="37"/>
      <c r="G31" s="51">
        <v>6410</v>
      </c>
      <c r="H31" s="2"/>
      <c r="I31" s="51">
        <v>361</v>
      </c>
      <c r="J31" s="37"/>
      <c r="K31" s="51">
        <v>147102</v>
      </c>
      <c r="L31" s="37"/>
      <c r="M31" s="51">
        <v>6292</v>
      </c>
      <c r="N31" s="3"/>
    </row>
    <row r="32" spans="1:14" ht="14.1" customHeight="1" x14ac:dyDescent="0.2">
      <c r="A32" s="84" t="s">
        <v>384</v>
      </c>
      <c r="B32" s="95"/>
      <c r="C32" s="65">
        <v>682541</v>
      </c>
      <c r="D32" s="2"/>
      <c r="E32" s="65">
        <v>30048</v>
      </c>
      <c r="F32" s="2"/>
      <c r="G32" s="65">
        <v>86297</v>
      </c>
      <c r="H32" s="2"/>
      <c r="I32" s="65">
        <v>7729</v>
      </c>
      <c r="J32" s="2"/>
      <c r="K32" s="65">
        <v>768838</v>
      </c>
      <c r="L32" s="2"/>
      <c r="M32" s="65">
        <v>37777</v>
      </c>
      <c r="N32" s="3"/>
    </row>
    <row r="33" spans="1:14" ht="14.1" customHeight="1" x14ac:dyDescent="0.2">
      <c r="A33" s="2" t="s">
        <v>318</v>
      </c>
      <c r="B33" s="95"/>
      <c r="C33" s="89">
        <v>14519974</v>
      </c>
      <c r="D33" s="2"/>
      <c r="E33" s="89">
        <v>410779</v>
      </c>
      <c r="F33" s="2"/>
      <c r="G33" s="89">
        <v>3874370</v>
      </c>
      <c r="H33" s="2"/>
      <c r="I33" s="89">
        <v>242304</v>
      </c>
      <c r="J33" s="2"/>
      <c r="K33" s="89">
        <v>18394344</v>
      </c>
      <c r="L33" s="2"/>
      <c r="M33" s="89">
        <v>653083</v>
      </c>
      <c r="N33" s="3"/>
    </row>
    <row r="34" spans="1:14" ht="14.1" customHeight="1" x14ac:dyDescent="0.2">
      <c r="A34" s="2"/>
      <c r="B34" s="95"/>
      <c r="C34" s="67"/>
      <c r="D34" s="2"/>
      <c r="E34" s="67"/>
      <c r="F34" s="2"/>
      <c r="G34" s="67"/>
      <c r="H34" s="2"/>
      <c r="I34" s="67"/>
      <c r="J34" s="2"/>
      <c r="K34" s="67"/>
      <c r="L34" s="2"/>
      <c r="M34" s="67"/>
      <c r="N34" s="3"/>
    </row>
    <row r="35" spans="1:14" ht="14.1" customHeight="1" x14ac:dyDescent="0.2">
      <c r="A35" s="166" t="s">
        <v>215</v>
      </c>
      <c r="B35" s="166"/>
      <c r="C35" s="166"/>
      <c r="D35" s="166"/>
      <c r="E35" s="166"/>
      <c r="F35" s="166"/>
      <c r="G35" s="166"/>
      <c r="H35" s="166"/>
      <c r="I35" s="166"/>
      <c r="J35" s="166"/>
      <c r="K35" s="166"/>
      <c r="L35" s="166"/>
      <c r="M35" s="166"/>
      <c r="N35" s="3"/>
    </row>
    <row r="36" spans="1:14" ht="14.1" customHeight="1" x14ac:dyDescent="0.2">
      <c r="A36" s="3"/>
      <c r="B36" s="3"/>
      <c r="C36" s="3"/>
      <c r="D36" s="3"/>
      <c r="E36" s="3"/>
      <c r="F36" s="3"/>
      <c r="G36" s="3"/>
      <c r="H36" s="3"/>
      <c r="I36" s="3"/>
      <c r="J36" s="3"/>
      <c r="K36" s="3"/>
      <c r="L36" s="3"/>
      <c r="M36" s="3"/>
      <c r="N36" s="3"/>
    </row>
    <row r="37" spans="1:14" ht="14.1" customHeight="1" x14ac:dyDescent="0.2">
      <c r="A37" s="2"/>
      <c r="B37" s="95"/>
      <c r="C37" s="37"/>
      <c r="D37" s="2"/>
      <c r="E37" s="37"/>
      <c r="F37" s="2"/>
      <c r="G37" s="37"/>
      <c r="H37" s="2"/>
      <c r="I37" s="37"/>
      <c r="J37" s="2"/>
      <c r="K37" s="37"/>
      <c r="L37" s="2"/>
      <c r="M37" s="37"/>
      <c r="N37" s="3"/>
    </row>
    <row r="38" spans="1:14" ht="14.1" customHeight="1" x14ac:dyDescent="0.2">
      <c r="A38" s="156" t="s">
        <v>87</v>
      </c>
      <c r="B38" s="156"/>
      <c r="C38" s="156"/>
      <c r="D38" s="156"/>
      <c r="E38" s="156"/>
      <c r="F38" s="156"/>
      <c r="G38" s="156"/>
      <c r="H38" s="156"/>
      <c r="I38" s="156"/>
      <c r="J38" s="156"/>
      <c r="K38" s="156"/>
      <c r="L38" s="156"/>
      <c r="M38" s="156"/>
      <c r="N38" s="3"/>
    </row>
    <row r="39" spans="1:14" ht="14.1" customHeight="1" x14ac:dyDescent="0.2">
      <c r="A39" s="156" t="s">
        <v>294</v>
      </c>
      <c r="B39" s="156"/>
      <c r="C39" s="156"/>
      <c r="D39" s="156"/>
      <c r="E39" s="156"/>
      <c r="F39" s="156"/>
      <c r="G39" s="156"/>
      <c r="H39" s="156"/>
      <c r="I39" s="156"/>
      <c r="J39" s="156"/>
      <c r="K39" s="156"/>
      <c r="L39" s="156"/>
      <c r="M39" s="156"/>
      <c r="N39" s="3"/>
    </row>
    <row r="40" spans="1:14" ht="14.1" customHeight="1" x14ac:dyDescent="0.2">
      <c r="C40" s="3"/>
      <c r="D40" s="3"/>
      <c r="E40" s="3"/>
      <c r="F40" s="3"/>
      <c r="G40" s="3"/>
      <c r="H40" s="3"/>
      <c r="I40" s="3"/>
      <c r="J40" s="3"/>
    </row>
    <row r="41" spans="1:14" ht="14.1" customHeight="1" x14ac:dyDescent="0.2">
      <c r="K41" s="16"/>
      <c r="L41" s="16"/>
      <c r="M41" s="16"/>
    </row>
    <row r="42" spans="1:14" ht="14.1" customHeight="1" x14ac:dyDescent="0.2">
      <c r="C42" s="174">
        <v>43100</v>
      </c>
      <c r="D42" s="175"/>
      <c r="E42" s="175"/>
      <c r="F42" s="175"/>
      <c r="G42" s="175"/>
      <c r="H42" s="175"/>
      <c r="I42" s="175"/>
      <c r="J42" s="175"/>
      <c r="K42" s="175"/>
      <c r="L42" s="175"/>
      <c r="M42" s="176"/>
      <c r="N42" s="13"/>
    </row>
    <row r="43" spans="1:14" ht="14.1" customHeight="1" x14ac:dyDescent="0.2">
      <c r="C43" s="12"/>
      <c r="D43" s="17"/>
      <c r="E43" s="12"/>
      <c r="F43" s="17"/>
      <c r="G43" s="17"/>
      <c r="H43" s="17"/>
      <c r="I43" s="12"/>
      <c r="J43" s="17"/>
      <c r="K43" s="12"/>
      <c r="L43" s="17"/>
      <c r="M43" s="12"/>
    </row>
    <row r="44" spans="1:14" ht="14.1" customHeight="1" x14ac:dyDescent="0.2">
      <c r="A44" s="3"/>
      <c r="C44" s="173" t="s">
        <v>379</v>
      </c>
      <c r="D44" s="173"/>
      <c r="E44" s="173"/>
      <c r="G44" s="173" t="s">
        <v>380</v>
      </c>
      <c r="H44" s="173"/>
      <c r="I44" s="173"/>
      <c r="K44" s="173" t="s">
        <v>307</v>
      </c>
      <c r="L44" s="173"/>
      <c r="M44" s="173"/>
    </row>
    <row r="45" spans="1:14" ht="14.1" customHeight="1" x14ac:dyDescent="0.2">
      <c r="C45" s="18"/>
      <c r="D45" s="17"/>
      <c r="E45" s="17"/>
      <c r="G45" s="18"/>
      <c r="H45" s="17"/>
      <c r="I45" s="17"/>
      <c r="K45" s="18"/>
      <c r="L45" s="17"/>
      <c r="M45" s="17"/>
    </row>
    <row r="46" spans="1:14" ht="28.35" customHeight="1" x14ac:dyDescent="0.2">
      <c r="A46" s="3"/>
      <c r="B46" s="23"/>
      <c r="C46" s="10" t="s">
        <v>323</v>
      </c>
      <c r="D46" s="3"/>
      <c r="E46" s="10" t="s">
        <v>374</v>
      </c>
      <c r="F46" s="3"/>
      <c r="G46" s="10" t="s">
        <v>323</v>
      </c>
      <c r="H46" s="3"/>
      <c r="I46" s="10" t="s">
        <v>374</v>
      </c>
      <c r="J46" s="3"/>
      <c r="K46" s="10" t="s">
        <v>323</v>
      </c>
      <c r="L46" s="3"/>
      <c r="M46" s="10" t="s">
        <v>374</v>
      </c>
    </row>
    <row r="47" spans="1:14" ht="14.1" customHeight="1" x14ac:dyDescent="0.2">
      <c r="B47" s="23"/>
      <c r="C47" s="18"/>
      <c r="D47" s="3"/>
      <c r="E47" s="18"/>
      <c r="F47" s="3"/>
      <c r="G47" s="18"/>
      <c r="H47" s="3"/>
      <c r="I47" s="18"/>
      <c r="J47" s="3"/>
      <c r="K47" s="18"/>
      <c r="L47" s="3"/>
      <c r="M47" s="18"/>
      <c r="N47" s="3"/>
    </row>
    <row r="48" spans="1:14" ht="14.1" customHeight="1" x14ac:dyDescent="0.2">
      <c r="A48" s="2" t="s">
        <v>381</v>
      </c>
      <c r="B48" s="86"/>
      <c r="C48" s="3"/>
      <c r="D48" s="20"/>
      <c r="E48" s="3"/>
      <c r="F48" s="20"/>
      <c r="G48" s="3"/>
      <c r="H48" s="20"/>
      <c r="I48" s="3"/>
      <c r="J48" s="20"/>
      <c r="K48" s="3"/>
      <c r="L48" s="20"/>
      <c r="M48" s="3"/>
      <c r="N48" s="3"/>
    </row>
    <row r="49" spans="1:14" ht="14.1" customHeight="1" x14ac:dyDescent="0.2">
      <c r="A49" s="90" t="s">
        <v>310</v>
      </c>
      <c r="B49" s="95"/>
      <c r="C49" s="24">
        <v>1886212</v>
      </c>
      <c r="D49" s="2"/>
      <c r="E49" s="24">
        <v>17099</v>
      </c>
      <c r="F49" s="3"/>
      <c r="G49" s="24">
        <v>1009750</v>
      </c>
      <c r="H49" s="2"/>
      <c r="I49" s="24">
        <v>28080</v>
      </c>
      <c r="J49" s="2"/>
      <c r="K49" s="24">
        <f t="shared" ref="K49:K56" si="0">ROUND(SUM(C49,G49),0)</f>
        <v>2895962</v>
      </c>
      <c r="L49" s="2"/>
      <c r="M49" s="24">
        <f t="shared" ref="M49:M56" si="1">ROUND(SUM(E49,I49),0)</f>
        <v>45179</v>
      </c>
      <c r="N49" s="3"/>
    </row>
    <row r="50" spans="1:14" ht="14.1" customHeight="1" x14ac:dyDescent="0.2">
      <c r="A50" s="100" t="s">
        <v>311</v>
      </c>
      <c r="B50" s="95"/>
      <c r="C50" s="26">
        <v>18688</v>
      </c>
      <c r="D50" s="37"/>
      <c r="E50" s="26">
        <v>91</v>
      </c>
      <c r="F50" s="37"/>
      <c r="G50" s="26">
        <v>111560</v>
      </c>
      <c r="H50" s="37"/>
      <c r="I50" s="26">
        <v>1596</v>
      </c>
      <c r="J50" s="37"/>
      <c r="K50" s="26">
        <f t="shared" si="0"/>
        <v>130248</v>
      </c>
      <c r="L50" s="37"/>
      <c r="M50" s="26">
        <f t="shared" si="1"/>
        <v>1687</v>
      </c>
      <c r="N50" s="3"/>
    </row>
    <row r="51" spans="1:14" ht="14.1" customHeight="1" x14ac:dyDescent="0.2">
      <c r="A51" s="100" t="s">
        <v>312</v>
      </c>
      <c r="B51" s="95"/>
      <c r="C51" s="26">
        <v>566699</v>
      </c>
      <c r="D51" s="37"/>
      <c r="E51" s="26">
        <v>5852</v>
      </c>
      <c r="F51" s="37"/>
      <c r="G51" s="26">
        <v>224439</v>
      </c>
      <c r="H51" s="37"/>
      <c r="I51" s="26">
        <v>6004</v>
      </c>
      <c r="J51" s="37"/>
      <c r="K51" s="26">
        <f t="shared" si="0"/>
        <v>791138</v>
      </c>
      <c r="L51" s="37"/>
      <c r="M51" s="26">
        <f t="shared" si="1"/>
        <v>11856</v>
      </c>
      <c r="N51" s="3"/>
    </row>
    <row r="52" spans="1:14" ht="14.1" customHeight="1" x14ac:dyDescent="0.2">
      <c r="A52" s="90" t="s">
        <v>313</v>
      </c>
      <c r="B52" s="95"/>
      <c r="C52" s="26">
        <v>434274</v>
      </c>
      <c r="D52" s="37"/>
      <c r="E52" s="26">
        <v>2707</v>
      </c>
      <c r="F52" s="37"/>
      <c r="G52" s="26">
        <v>168524</v>
      </c>
      <c r="H52" s="37"/>
      <c r="I52" s="26">
        <v>2434</v>
      </c>
      <c r="J52" s="37"/>
      <c r="K52" s="26">
        <f t="shared" si="0"/>
        <v>602798</v>
      </c>
      <c r="L52" s="37"/>
      <c r="M52" s="26">
        <f t="shared" si="1"/>
        <v>5141</v>
      </c>
      <c r="N52" s="3"/>
    </row>
    <row r="53" spans="1:14" ht="14.1" customHeight="1" x14ac:dyDescent="0.2">
      <c r="A53" s="100" t="s">
        <v>314</v>
      </c>
      <c r="B53" s="95"/>
      <c r="C53" s="26">
        <v>220401</v>
      </c>
      <c r="D53" s="37"/>
      <c r="E53" s="26">
        <v>1914</v>
      </c>
      <c r="F53" s="37"/>
      <c r="G53" s="26">
        <v>103269</v>
      </c>
      <c r="H53" s="37"/>
      <c r="I53" s="26">
        <v>2920</v>
      </c>
      <c r="J53" s="37"/>
      <c r="K53" s="26">
        <f t="shared" si="0"/>
        <v>323670</v>
      </c>
      <c r="L53" s="37"/>
      <c r="M53" s="26">
        <f t="shared" si="1"/>
        <v>4834</v>
      </c>
      <c r="N53" s="3"/>
    </row>
    <row r="54" spans="1:14" ht="14.1" customHeight="1" x14ac:dyDescent="0.2">
      <c r="A54" s="90" t="s">
        <v>315</v>
      </c>
      <c r="B54" s="95"/>
      <c r="C54" s="26">
        <v>800298</v>
      </c>
      <c r="D54" s="37"/>
      <c r="E54" s="26">
        <v>6177</v>
      </c>
      <c r="F54" s="37"/>
      <c r="G54" s="26">
        <v>767197</v>
      </c>
      <c r="H54" s="37"/>
      <c r="I54" s="26">
        <v>15756</v>
      </c>
      <c r="J54" s="37"/>
      <c r="K54" s="26">
        <f t="shared" si="0"/>
        <v>1567495</v>
      </c>
      <c r="L54" s="37"/>
      <c r="M54" s="26">
        <f t="shared" si="1"/>
        <v>21933</v>
      </c>
      <c r="N54" s="3"/>
    </row>
    <row r="55" spans="1:14" ht="14.1" customHeight="1" x14ac:dyDescent="0.2">
      <c r="A55" s="90" t="s">
        <v>316</v>
      </c>
      <c r="B55" s="95"/>
      <c r="C55" s="26">
        <v>43510</v>
      </c>
      <c r="D55" s="37"/>
      <c r="E55" s="26">
        <v>242</v>
      </c>
      <c r="F55" s="37"/>
      <c r="G55" s="26">
        <v>68666</v>
      </c>
      <c r="H55" s="37"/>
      <c r="I55" s="26">
        <v>4054</v>
      </c>
      <c r="J55" s="37"/>
      <c r="K55" s="26">
        <f t="shared" si="0"/>
        <v>112176</v>
      </c>
      <c r="L55" s="37"/>
      <c r="M55" s="26">
        <f t="shared" si="1"/>
        <v>4296</v>
      </c>
      <c r="N55" s="3"/>
    </row>
    <row r="56" spans="1:14" ht="14.1" customHeight="1" x14ac:dyDescent="0.2">
      <c r="A56" s="100" t="s">
        <v>317</v>
      </c>
      <c r="B56" s="95"/>
      <c r="C56" s="51">
        <v>369717</v>
      </c>
      <c r="D56" s="37"/>
      <c r="E56" s="51">
        <v>2707</v>
      </c>
      <c r="F56" s="37"/>
      <c r="G56" s="51">
        <v>191265</v>
      </c>
      <c r="H56" s="37"/>
      <c r="I56" s="51">
        <v>4704</v>
      </c>
      <c r="J56" s="37"/>
      <c r="K56" s="51">
        <f t="shared" si="0"/>
        <v>560982</v>
      </c>
      <c r="L56" s="37"/>
      <c r="M56" s="51">
        <f t="shared" si="1"/>
        <v>7411</v>
      </c>
      <c r="N56" s="3"/>
    </row>
    <row r="57" spans="1:14" ht="14.1" customHeight="1" x14ac:dyDescent="0.2">
      <c r="A57" s="84" t="s">
        <v>382</v>
      </c>
      <c r="B57" s="95"/>
      <c r="C57" s="65">
        <f>ROUND(SUM(C49:C56),0)</f>
        <v>4339799</v>
      </c>
      <c r="D57" s="2"/>
      <c r="E57" s="65">
        <f>ROUND(SUM(E49:E56),0)</f>
        <v>36789</v>
      </c>
      <c r="F57" s="2"/>
      <c r="G57" s="65">
        <f>ROUND(SUM(G49:G56),0)</f>
        <v>2644670</v>
      </c>
      <c r="H57" s="2"/>
      <c r="I57" s="65">
        <f>ROUND(SUM(I49:I56),0)</f>
        <v>65548</v>
      </c>
      <c r="J57" s="2"/>
      <c r="K57" s="65">
        <f>ROUND(SUM(K49:K56),0)</f>
        <v>6984469</v>
      </c>
      <c r="L57" s="2"/>
      <c r="M57" s="65">
        <f>ROUND(SUM(M49:M56),0)</f>
        <v>102337</v>
      </c>
      <c r="N57" s="3"/>
    </row>
    <row r="58" spans="1:14" ht="14.1" customHeight="1" x14ac:dyDescent="0.2">
      <c r="A58" s="2"/>
      <c r="B58" s="95"/>
      <c r="C58" s="54"/>
      <c r="D58" s="2"/>
      <c r="E58" s="54"/>
      <c r="F58" s="2"/>
      <c r="G58" s="54"/>
      <c r="H58" s="2"/>
      <c r="I58" s="54"/>
      <c r="J58" s="2"/>
      <c r="K58" s="54"/>
      <c r="L58" s="2"/>
      <c r="M58" s="54"/>
      <c r="N58" s="3"/>
    </row>
    <row r="59" spans="1:14" ht="14.1" customHeight="1" x14ac:dyDescent="0.2">
      <c r="A59" s="2" t="s">
        <v>383</v>
      </c>
      <c r="B59" s="86"/>
      <c r="C59" s="21"/>
      <c r="D59" s="20"/>
      <c r="E59" s="21"/>
      <c r="F59" s="20"/>
      <c r="G59" s="21"/>
      <c r="H59" s="20"/>
      <c r="I59" s="21"/>
      <c r="J59" s="20"/>
      <c r="K59" s="21"/>
      <c r="L59" s="20"/>
      <c r="M59" s="21"/>
      <c r="N59" s="3"/>
    </row>
    <row r="60" spans="1:14" ht="14.1" customHeight="1" x14ac:dyDescent="0.2">
      <c r="A60" s="90" t="s">
        <v>310</v>
      </c>
      <c r="B60" s="95"/>
      <c r="C60" s="26">
        <v>194879</v>
      </c>
      <c r="D60" s="2"/>
      <c r="E60" s="26">
        <v>3317</v>
      </c>
      <c r="F60" s="3"/>
      <c r="G60" s="26">
        <v>75731</v>
      </c>
      <c r="H60" s="2"/>
      <c r="I60" s="26">
        <v>6933</v>
      </c>
      <c r="J60" s="2"/>
      <c r="K60" s="26">
        <f>ROUND(SUM(C60,G60),0)</f>
        <v>270610</v>
      </c>
      <c r="L60" s="2"/>
      <c r="M60" s="26">
        <f>ROUND(SUM(E60,I60),0)</f>
        <v>10250</v>
      </c>
    </row>
    <row r="61" spans="1:14" ht="14.1" customHeight="1" x14ac:dyDescent="0.2">
      <c r="A61" s="100" t="s">
        <v>311</v>
      </c>
      <c r="B61" s="95"/>
      <c r="C61" s="26">
        <v>1995</v>
      </c>
      <c r="D61" s="2"/>
      <c r="E61" s="26">
        <v>20</v>
      </c>
      <c r="F61" s="3"/>
      <c r="G61" s="26">
        <v>0</v>
      </c>
      <c r="H61" s="2"/>
      <c r="I61" s="26">
        <v>0</v>
      </c>
      <c r="J61" s="37"/>
      <c r="K61" s="26">
        <f>ROUND(SUM(C61,G61),0)</f>
        <v>1995</v>
      </c>
      <c r="L61" s="37"/>
      <c r="M61" s="26">
        <f>ROUND(SUM(E61,I61),0)</f>
        <v>20</v>
      </c>
    </row>
    <row r="62" spans="1:14" ht="14.1" customHeight="1" x14ac:dyDescent="0.2">
      <c r="A62" s="100" t="s">
        <v>312</v>
      </c>
      <c r="B62" s="95"/>
      <c r="C62" s="26">
        <v>0</v>
      </c>
      <c r="D62" s="37"/>
      <c r="E62" s="26">
        <v>0</v>
      </c>
      <c r="F62" s="37"/>
      <c r="G62" s="26">
        <v>1369</v>
      </c>
      <c r="H62" s="2"/>
      <c r="I62" s="26">
        <v>22</v>
      </c>
      <c r="J62" s="37"/>
      <c r="K62" s="26">
        <f>ROUND(SUM(C62,G62),0)</f>
        <v>1369</v>
      </c>
      <c r="L62" s="37"/>
      <c r="M62" s="26">
        <f>ROUND(SUM(E62,I62),0)</f>
        <v>22</v>
      </c>
    </row>
    <row r="63" spans="1:14" ht="14.1" customHeight="1" x14ac:dyDescent="0.2">
      <c r="A63" s="90" t="s">
        <v>313</v>
      </c>
      <c r="B63" s="95"/>
      <c r="C63" s="26">
        <v>0</v>
      </c>
      <c r="D63" s="37"/>
      <c r="E63" s="26">
        <v>0</v>
      </c>
      <c r="F63" s="37"/>
      <c r="G63" s="26">
        <v>1489</v>
      </c>
      <c r="H63" s="2"/>
      <c r="I63" s="26">
        <v>53</v>
      </c>
      <c r="J63" s="37"/>
      <c r="K63" s="26">
        <f>ROUND(SUM(C63,G63),0)</f>
        <v>1489</v>
      </c>
      <c r="L63" s="37"/>
      <c r="M63" s="26">
        <f>ROUND(SUM(E63,I63),0)</f>
        <v>53</v>
      </c>
    </row>
    <row r="64" spans="1:14" ht="14.1" customHeight="1" x14ac:dyDescent="0.2">
      <c r="A64" s="100" t="s">
        <v>317</v>
      </c>
      <c r="B64" s="95"/>
      <c r="C64" s="51">
        <v>28600</v>
      </c>
      <c r="D64" s="37"/>
      <c r="E64" s="51">
        <v>113</v>
      </c>
      <c r="F64" s="37"/>
      <c r="G64" s="51">
        <v>15134</v>
      </c>
      <c r="H64" s="37"/>
      <c r="I64" s="51">
        <v>551</v>
      </c>
      <c r="J64" s="37"/>
      <c r="K64" s="51">
        <f>ROUND(SUM(C64,G64),0)</f>
        <v>43734</v>
      </c>
      <c r="L64" s="37"/>
      <c r="M64" s="51">
        <f>ROUND(SUM(E64,I64),0)</f>
        <v>664</v>
      </c>
    </row>
    <row r="65" spans="1:14" ht="14.1" customHeight="1" x14ac:dyDescent="0.2">
      <c r="A65" s="84" t="s">
        <v>384</v>
      </c>
      <c r="B65" s="95"/>
      <c r="C65" s="65">
        <f>ROUND(SUM(C60:C64),0)</f>
        <v>225474</v>
      </c>
      <c r="D65" s="2"/>
      <c r="E65" s="65">
        <f>ROUND(SUM(E60:E64),0)</f>
        <v>3450</v>
      </c>
      <c r="F65" s="2"/>
      <c r="G65" s="65">
        <f>ROUND(SUM(G60:G64),0)</f>
        <v>93723</v>
      </c>
      <c r="H65" s="2"/>
      <c r="I65" s="65">
        <f>ROUND(SUM(I60:I64),0)</f>
        <v>7559</v>
      </c>
      <c r="J65" s="2"/>
      <c r="K65" s="65">
        <f>ROUND(SUM(K60:K64),0)</f>
        <v>319197</v>
      </c>
      <c r="L65" s="2"/>
      <c r="M65" s="65">
        <f>ROUND(SUM(M60:M64),0)</f>
        <v>11009</v>
      </c>
      <c r="N65" s="3"/>
    </row>
    <row r="66" spans="1:14" ht="14.1" customHeight="1" x14ac:dyDescent="0.2">
      <c r="A66" s="2" t="s">
        <v>318</v>
      </c>
      <c r="B66" s="95"/>
      <c r="C66" s="89">
        <f>ROUND(SUM(C57,C65),0)</f>
        <v>4565273</v>
      </c>
      <c r="D66" s="2"/>
      <c r="E66" s="89">
        <f>ROUND(SUM(E57,E65),0)</f>
        <v>40239</v>
      </c>
      <c r="F66" s="2"/>
      <c r="G66" s="89">
        <f>ROUND(SUM(G57,G65),0)</f>
        <v>2738393</v>
      </c>
      <c r="H66" s="2"/>
      <c r="I66" s="89">
        <f>ROUND(SUM(I57,I65),0)</f>
        <v>73107</v>
      </c>
      <c r="J66" s="2"/>
      <c r="K66" s="89">
        <f>ROUND(SUM(K57,K65),0)</f>
        <v>7303666</v>
      </c>
      <c r="L66" s="2"/>
      <c r="M66" s="89">
        <f>ROUND(SUM(M57,M65),0)</f>
        <v>113346</v>
      </c>
    </row>
    <row r="67" spans="1:14" ht="14.1" customHeight="1" x14ac:dyDescent="0.2">
      <c r="A67" s="2"/>
      <c r="B67" s="95"/>
      <c r="C67" s="54"/>
      <c r="D67" s="2"/>
      <c r="E67" s="54"/>
      <c r="F67" s="2"/>
      <c r="G67" s="54"/>
      <c r="H67" s="2"/>
      <c r="I67" s="54"/>
      <c r="J67" s="2"/>
      <c r="K67" s="54"/>
      <c r="L67" s="2"/>
      <c r="M67" s="54"/>
    </row>
    <row r="68" spans="1:14" ht="14.1" customHeight="1" x14ac:dyDescent="0.2">
      <c r="A68" s="2" t="s">
        <v>385</v>
      </c>
      <c r="B68" s="95"/>
      <c r="C68" s="21"/>
      <c r="D68" s="2"/>
      <c r="E68" s="21"/>
      <c r="F68" s="2"/>
      <c r="G68" s="21"/>
      <c r="H68" s="2"/>
      <c r="I68" s="21"/>
      <c r="J68" s="2"/>
      <c r="K68" s="21"/>
      <c r="L68" s="2"/>
      <c r="M68" s="21"/>
    </row>
    <row r="69" spans="1:14" ht="14.1" customHeight="1" x14ac:dyDescent="0.2">
      <c r="A69" s="91" t="s">
        <v>319</v>
      </c>
      <c r="B69" s="95"/>
      <c r="C69" s="24">
        <v>82</v>
      </c>
      <c r="D69" s="2"/>
      <c r="E69" s="24">
        <v>1</v>
      </c>
      <c r="F69" s="3"/>
      <c r="G69" s="24">
        <v>26471</v>
      </c>
      <c r="H69" s="2"/>
      <c r="I69" s="24">
        <v>2225</v>
      </c>
      <c r="J69" s="2"/>
      <c r="K69" s="26">
        <f>ROUND(SUM(C69,G69),0)</f>
        <v>26553</v>
      </c>
      <c r="L69" s="2"/>
      <c r="M69" s="26">
        <f>ROUND(SUM(E69,I69),0)</f>
        <v>2226</v>
      </c>
    </row>
    <row r="70" spans="1:14" ht="14.1" customHeight="1" x14ac:dyDescent="0.2">
      <c r="A70" s="91" t="s">
        <v>320</v>
      </c>
      <c r="B70" s="95"/>
      <c r="C70" s="51">
        <v>5820</v>
      </c>
      <c r="D70" s="2"/>
      <c r="E70" s="51">
        <v>1023</v>
      </c>
      <c r="F70" s="3"/>
      <c r="G70" s="51">
        <v>47251</v>
      </c>
      <c r="H70" s="2"/>
      <c r="I70" s="51">
        <v>398</v>
      </c>
      <c r="J70" s="2"/>
      <c r="K70" s="51">
        <f>ROUND(SUM(C70,G70),0)</f>
        <v>53071</v>
      </c>
      <c r="L70" s="2"/>
      <c r="M70" s="51">
        <f>ROUND(SUM(E70,I70),0)</f>
        <v>1421</v>
      </c>
    </row>
    <row r="71" spans="1:14" ht="14.1" customHeight="1" x14ac:dyDescent="0.2">
      <c r="A71" s="2" t="s">
        <v>321</v>
      </c>
      <c r="B71" s="95"/>
      <c r="C71" s="89">
        <f>ROUND(SUM(C69:C70),0)</f>
        <v>5902</v>
      </c>
      <c r="D71" s="2"/>
      <c r="E71" s="89">
        <f>ROUND(SUM(E69:E70),0)</f>
        <v>1024</v>
      </c>
      <c r="F71" s="2"/>
      <c r="G71" s="89">
        <f>ROUND(SUM(G69:G70),0)</f>
        <v>73722</v>
      </c>
      <c r="H71" s="2"/>
      <c r="I71" s="89">
        <f>ROUND(SUM(I69:I70),0)</f>
        <v>2623</v>
      </c>
      <c r="J71" s="2"/>
      <c r="K71" s="89">
        <f>ROUND(SUM(K69:K70),0)</f>
        <v>79624</v>
      </c>
      <c r="L71" s="2"/>
      <c r="M71" s="89">
        <f>ROUND(SUM(M69:M70),0)</f>
        <v>3647</v>
      </c>
    </row>
    <row r="72" spans="1:14" ht="14.1" customHeight="1" x14ac:dyDescent="0.2">
      <c r="A72" s="2"/>
      <c r="B72" s="95"/>
      <c r="C72" s="67"/>
      <c r="D72" s="2"/>
      <c r="E72" s="67"/>
      <c r="F72" s="2"/>
      <c r="G72" s="67"/>
      <c r="H72" s="2"/>
      <c r="I72" s="67"/>
      <c r="J72" s="2"/>
      <c r="K72" s="67"/>
      <c r="L72" s="2"/>
      <c r="M72" s="67"/>
    </row>
    <row r="73" spans="1:14" ht="14.1" customHeight="1" x14ac:dyDescent="0.2">
      <c r="A73" s="2"/>
      <c r="B73" s="95"/>
      <c r="C73" s="37"/>
      <c r="D73" s="2"/>
      <c r="E73" s="37"/>
      <c r="F73" s="2"/>
      <c r="G73" s="37"/>
      <c r="H73" s="2"/>
      <c r="I73" s="37"/>
      <c r="J73" s="2"/>
      <c r="K73" s="37"/>
      <c r="L73" s="2"/>
      <c r="M73" s="37"/>
    </row>
    <row r="74" spans="1:14" ht="14.1" customHeight="1" x14ac:dyDescent="0.2">
      <c r="A74" s="2"/>
      <c r="B74" s="95"/>
      <c r="C74" s="37"/>
      <c r="D74" s="2"/>
      <c r="E74" s="37"/>
      <c r="F74" s="2"/>
      <c r="G74" s="37"/>
      <c r="H74" s="2"/>
      <c r="I74" s="37"/>
      <c r="J74" s="2"/>
      <c r="K74" s="37"/>
      <c r="L74" s="2"/>
      <c r="M74" s="37"/>
    </row>
  </sheetData>
  <mergeCells count="16">
    <mergeCell ref="A6:M6"/>
    <mergeCell ref="A5:M5"/>
    <mergeCell ref="A3:M3"/>
    <mergeCell ref="A1:M1"/>
    <mergeCell ref="A2:M2"/>
    <mergeCell ref="K11:M11"/>
    <mergeCell ref="G11:I11"/>
    <mergeCell ref="C9:M9"/>
    <mergeCell ref="C11:E11"/>
    <mergeCell ref="K44:M44"/>
    <mergeCell ref="A39:M39"/>
    <mergeCell ref="A38:M38"/>
    <mergeCell ref="A35:M35"/>
    <mergeCell ref="C44:E44"/>
    <mergeCell ref="C42:M42"/>
    <mergeCell ref="G44:I44"/>
  </mergeCells>
  <pageMargins left="0.75" right="0.75" top="1" bottom="1" header="0.5" footer="0.5"/>
  <pageSetup scale="65" orientation="landscape" r:id="rId1"/>
  <headerFooter>
    <oddFooter>&amp;L&amp;A</oddFooter>
  </headerFooter>
  <rowBreaks count="1" manualBreakCount="1">
    <brk id="36"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4"/>
  <sheetViews>
    <sheetView showGridLines="0" showRuler="0" zoomScaleNormal="100" workbookViewId="0">
      <selection sqref="A1:U1"/>
    </sheetView>
  </sheetViews>
  <sheetFormatPr defaultColWidth="13.7109375" defaultRowHeight="12.75" x14ac:dyDescent="0.2"/>
  <cols>
    <col min="1" max="1" width="66.5703125" customWidth="1"/>
    <col min="2" max="2" width="2" customWidth="1"/>
    <col min="3" max="3" width="14.7109375" customWidth="1"/>
    <col min="4" max="4" width="2" customWidth="1"/>
    <col min="5" max="5" width="14.7109375" customWidth="1"/>
    <col min="6" max="6" width="2" customWidth="1"/>
    <col min="7" max="7" width="14.7109375" customWidth="1"/>
    <col min="8" max="8" width="2" customWidth="1"/>
    <col min="9" max="9" width="14.7109375" customWidth="1"/>
    <col min="10" max="10" width="2" customWidth="1"/>
    <col min="11" max="11" width="14.7109375" customWidth="1"/>
    <col min="12" max="12" width="2" customWidth="1"/>
    <col min="13" max="13" width="14.7109375" customWidth="1"/>
    <col min="14" max="16" width="2" customWidth="1"/>
    <col min="17" max="17" width="14.7109375" customWidth="1"/>
    <col min="18" max="18" width="2" customWidth="1"/>
    <col min="19" max="19" width="14.7109375" customWidth="1"/>
    <col min="20" max="20" width="2" customWidth="1"/>
    <col min="21" max="21" width="16.42578125" customWidth="1"/>
  </cols>
  <sheetData>
    <row r="1" spans="1:21" ht="14.1" customHeight="1" x14ac:dyDescent="0.2">
      <c r="A1" s="156" t="s">
        <v>37</v>
      </c>
      <c r="B1" s="156"/>
      <c r="C1" s="156"/>
      <c r="D1" s="156"/>
      <c r="E1" s="156"/>
      <c r="F1" s="156"/>
      <c r="G1" s="156"/>
      <c r="H1" s="156"/>
      <c r="I1" s="156"/>
      <c r="J1" s="156"/>
      <c r="K1" s="156"/>
      <c r="L1" s="156"/>
      <c r="M1" s="156"/>
      <c r="N1" s="156"/>
      <c r="O1" s="156"/>
      <c r="P1" s="156"/>
      <c r="Q1" s="156"/>
      <c r="R1" s="156"/>
      <c r="S1" s="156"/>
      <c r="T1" s="156"/>
      <c r="U1" s="156"/>
    </row>
    <row r="2" spans="1:21" ht="14.1" customHeight="1" x14ac:dyDescent="0.2">
      <c r="A2" s="156" t="s">
        <v>76</v>
      </c>
      <c r="B2" s="156"/>
      <c r="C2" s="156"/>
      <c r="D2" s="156"/>
      <c r="E2" s="156"/>
      <c r="F2" s="156"/>
      <c r="G2" s="156"/>
      <c r="H2" s="156"/>
      <c r="I2" s="156"/>
      <c r="J2" s="156"/>
      <c r="K2" s="156"/>
      <c r="L2" s="156"/>
      <c r="M2" s="156"/>
      <c r="N2" s="156"/>
      <c r="O2" s="156"/>
      <c r="P2" s="156"/>
      <c r="Q2" s="156"/>
      <c r="R2" s="156"/>
      <c r="S2" s="156"/>
      <c r="T2" s="156"/>
      <c r="U2" s="156"/>
    </row>
    <row r="3" spans="1:21" ht="14.1" customHeight="1" x14ac:dyDescent="0.2">
      <c r="A3" s="156" t="s">
        <v>137</v>
      </c>
      <c r="B3" s="156"/>
      <c r="C3" s="156"/>
      <c r="D3" s="156"/>
      <c r="E3" s="156"/>
      <c r="F3" s="156"/>
      <c r="G3" s="156"/>
      <c r="H3" s="156"/>
      <c r="I3" s="156"/>
      <c r="J3" s="156"/>
      <c r="K3" s="156"/>
      <c r="L3" s="156"/>
      <c r="M3" s="156"/>
      <c r="N3" s="156"/>
      <c r="O3" s="156"/>
      <c r="P3" s="156"/>
      <c r="Q3" s="156"/>
      <c r="R3" s="156"/>
      <c r="S3" s="156"/>
      <c r="T3" s="156"/>
      <c r="U3" s="156"/>
    </row>
    <row r="4" spans="1:21" ht="14.1" customHeight="1" x14ac:dyDescent="0.2">
      <c r="A4" s="3"/>
      <c r="B4" s="23"/>
      <c r="C4" s="3"/>
      <c r="D4" s="3"/>
      <c r="E4" s="3"/>
      <c r="F4" s="3"/>
      <c r="G4" s="3"/>
      <c r="H4" s="3"/>
      <c r="I4" s="3"/>
      <c r="J4" s="3"/>
    </row>
    <row r="5" spans="1:21" ht="14.1" customHeight="1" x14ac:dyDescent="0.2">
      <c r="A5" s="156" t="s">
        <v>89</v>
      </c>
      <c r="B5" s="156"/>
      <c r="C5" s="156"/>
      <c r="D5" s="156"/>
      <c r="E5" s="156"/>
      <c r="F5" s="156"/>
      <c r="G5" s="156"/>
      <c r="H5" s="156"/>
      <c r="I5" s="156"/>
      <c r="J5" s="156"/>
      <c r="K5" s="156"/>
      <c r="L5" s="156"/>
      <c r="M5" s="156"/>
      <c r="N5" s="156"/>
      <c r="O5" s="156"/>
      <c r="P5" s="156"/>
      <c r="Q5" s="156"/>
      <c r="R5" s="156"/>
      <c r="S5" s="156"/>
      <c r="T5" s="156"/>
      <c r="U5" s="156"/>
    </row>
    <row r="6" spans="1:21" ht="14.1" customHeight="1" x14ac:dyDescent="0.2">
      <c r="A6" s="4"/>
      <c r="B6" s="40"/>
      <c r="C6" s="4"/>
      <c r="D6" s="4"/>
      <c r="E6" s="4"/>
      <c r="F6" s="4"/>
      <c r="G6" s="4"/>
      <c r="H6" s="4"/>
      <c r="I6" s="4"/>
      <c r="J6" s="4"/>
      <c r="K6" s="4"/>
      <c r="L6" s="4"/>
      <c r="M6" s="4"/>
      <c r="N6" s="4"/>
      <c r="O6" s="4"/>
      <c r="P6" s="40"/>
      <c r="Q6" s="4"/>
      <c r="R6" s="4"/>
      <c r="S6" s="4"/>
      <c r="T6" s="4"/>
      <c r="U6" s="4"/>
    </row>
    <row r="7" spans="1:21" ht="14.1" customHeight="1" x14ac:dyDescent="0.2">
      <c r="A7" s="4"/>
      <c r="B7" s="40"/>
      <c r="C7" s="4"/>
      <c r="D7" s="4"/>
      <c r="E7" s="4"/>
      <c r="F7" s="4"/>
      <c r="G7" s="4"/>
      <c r="H7" s="4"/>
      <c r="I7" s="4"/>
      <c r="J7" s="4"/>
      <c r="K7" s="4"/>
      <c r="L7" s="4"/>
      <c r="M7" s="4"/>
      <c r="N7" s="4"/>
      <c r="O7" s="4"/>
      <c r="P7" s="40"/>
      <c r="Q7" s="4"/>
      <c r="R7" s="4"/>
      <c r="S7" s="4"/>
      <c r="T7" s="4"/>
      <c r="U7" s="4"/>
    </row>
    <row r="8" spans="1:21" ht="14.1" customHeight="1" x14ac:dyDescent="0.2">
      <c r="A8" s="3"/>
      <c r="B8" s="95"/>
      <c r="C8" s="162" t="s">
        <v>99</v>
      </c>
      <c r="D8" s="162"/>
      <c r="E8" s="162"/>
      <c r="F8" s="162"/>
      <c r="G8" s="162"/>
      <c r="H8" s="162"/>
      <c r="I8" s="162"/>
      <c r="J8" s="162"/>
      <c r="K8" s="162"/>
      <c r="L8" s="3"/>
      <c r="M8" s="1" t="s">
        <v>100</v>
      </c>
      <c r="N8" s="3"/>
      <c r="O8" s="142"/>
      <c r="P8" s="23"/>
      <c r="Q8" s="162" t="s">
        <v>101</v>
      </c>
      <c r="R8" s="162"/>
      <c r="S8" s="162"/>
      <c r="T8" s="162"/>
      <c r="U8" s="162"/>
    </row>
    <row r="9" spans="1:21" ht="14.1" customHeight="1" x14ac:dyDescent="0.2">
      <c r="A9" s="2"/>
      <c r="B9" s="95"/>
      <c r="C9" s="18" t="s">
        <v>102</v>
      </c>
      <c r="D9" s="18"/>
      <c r="E9" s="18" t="s">
        <v>103</v>
      </c>
      <c r="F9" s="18"/>
      <c r="G9" s="18" t="s">
        <v>104</v>
      </c>
      <c r="H9" s="18"/>
      <c r="I9" s="18" t="s">
        <v>105</v>
      </c>
      <c r="J9" s="18"/>
      <c r="K9" s="18" t="s">
        <v>102</v>
      </c>
      <c r="L9" s="1"/>
      <c r="M9" s="1" t="s">
        <v>106</v>
      </c>
      <c r="N9" s="1"/>
      <c r="O9" s="44"/>
      <c r="P9" s="42"/>
      <c r="Q9" s="18" t="s">
        <v>102</v>
      </c>
      <c r="R9" s="18"/>
      <c r="S9" s="18" t="s">
        <v>102</v>
      </c>
      <c r="T9" s="18"/>
      <c r="U9" s="18"/>
    </row>
    <row r="10" spans="1:21" ht="14.1" customHeight="1" x14ac:dyDescent="0.2">
      <c r="A10" s="2"/>
      <c r="B10" s="95"/>
      <c r="C10" s="22">
        <v>2018</v>
      </c>
      <c r="D10" s="1"/>
      <c r="E10" s="22">
        <v>2018</v>
      </c>
      <c r="F10" s="1"/>
      <c r="G10" s="22">
        <v>2018</v>
      </c>
      <c r="H10" s="1"/>
      <c r="I10" s="22">
        <v>2017</v>
      </c>
      <c r="J10" s="1"/>
      <c r="K10" s="22">
        <v>2017</v>
      </c>
      <c r="L10" s="1"/>
      <c r="M10" s="10" t="s">
        <v>107</v>
      </c>
      <c r="N10" s="1"/>
      <c r="O10" s="44"/>
      <c r="P10" s="42"/>
      <c r="Q10" s="22">
        <v>2018</v>
      </c>
      <c r="R10" s="1"/>
      <c r="S10" s="22">
        <v>2017</v>
      </c>
      <c r="T10" s="1"/>
      <c r="U10" s="10" t="s">
        <v>108</v>
      </c>
    </row>
    <row r="11" spans="1:21" ht="14.1" customHeight="1" x14ac:dyDescent="0.2">
      <c r="C11" s="17"/>
      <c r="E11" s="17"/>
      <c r="G11" s="17"/>
      <c r="I11" s="17"/>
      <c r="K11" s="17"/>
      <c r="M11" s="17"/>
      <c r="O11" s="44"/>
      <c r="Q11" s="17"/>
      <c r="S11" s="17"/>
      <c r="U11" s="17"/>
    </row>
    <row r="12" spans="1:21" ht="14.1" customHeight="1" x14ac:dyDescent="0.2">
      <c r="A12" s="2" t="s">
        <v>386</v>
      </c>
      <c r="C12" s="1"/>
      <c r="D12" s="1"/>
      <c r="E12" s="1"/>
      <c r="F12" s="1"/>
      <c r="H12" s="3"/>
      <c r="I12" s="1"/>
      <c r="J12" s="1"/>
      <c r="K12" s="1"/>
      <c r="O12" s="44"/>
      <c r="Q12" s="3"/>
    </row>
    <row r="13" spans="1:21" ht="14.1" customHeight="1" x14ac:dyDescent="0.2">
      <c r="A13" s="3" t="s">
        <v>387</v>
      </c>
      <c r="C13" s="24">
        <v>-10705</v>
      </c>
      <c r="D13" s="37"/>
      <c r="E13" s="24">
        <v>-3350</v>
      </c>
      <c r="F13" s="37"/>
      <c r="G13" s="24">
        <v>0</v>
      </c>
      <c r="H13" s="37"/>
      <c r="I13" s="24">
        <v>-21659</v>
      </c>
      <c r="J13" s="37"/>
      <c r="K13" s="24">
        <v>-390</v>
      </c>
      <c r="M13" s="24">
        <v>-10315</v>
      </c>
      <c r="O13" s="44"/>
      <c r="Q13" s="24">
        <v>-14055</v>
      </c>
      <c r="S13" s="24">
        <v>-20980</v>
      </c>
      <c r="U13" s="24">
        <v>6925</v>
      </c>
    </row>
    <row r="14" spans="1:21" ht="14.1" customHeight="1" x14ac:dyDescent="0.2">
      <c r="A14" s="3" t="s">
        <v>388</v>
      </c>
      <c r="C14" s="26">
        <v>20040</v>
      </c>
      <c r="D14" s="37"/>
      <c r="E14" s="26">
        <v>21140</v>
      </c>
      <c r="F14" s="37"/>
      <c r="G14" s="26">
        <v>10966</v>
      </c>
      <c r="H14" s="37"/>
      <c r="I14" s="26">
        <v>18935</v>
      </c>
      <c r="J14" s="37"/>
      <c r="K14" s="26">
        <v>19512</v>
      </c>
      <c r="L14" s="37"/>
      <c r="M14" s="26">
        <v>528</v>
      </c>
      <c r="N14" s="37"/>
      <c r="O14" s="44"/>
      <c r="Q14" s="26">
        <v>52146</v>
      </c>
      <c r="R14" s="37"/>
      <c r="S14" s="26">
        <v>91611</v>
      </c>
      <c r="T14" s="37"/>
      <c r="U14" s="26">
        <v>-39465</v>
      </c>
    </row>
    <row r="15" spans="1:21" ht="14.1" customHeight="1" x14ac:dyDescent="0.2">
      <c r="A15" s="3" t="s">
        <v>389</v>
      </c>
      <c r="C15" s="51">
        <v>-37880</v>
      </c>
      <c r="D15" s="37"/>
      <c r="E15" s="51">
        <v>-35934</v>
      </c>
      <c r="F15" s="37"/>
      <c r="G15" s="51">
        <v>-20380</v>
      </c>
      <c r="H15" s="37"/>
      <c r="I15" s="51">
        <v>-10751</v>
      </c>
      <c r="J15" s="37"/>
      <c r="K15" s="51">
        <v>-7593</v>
      </c>
      <c r="M15" s="51">
        <v>-30287</v>
      </c>
      <c r="O15" s="44"/>
      <c r="Q15" s="51">
        <v>-94194</v>
      </c>
      <c r="S15" s="51">
        <v>-26577</v>
      </c>
      <c r="U15" s="51">
        <v>-67617</v>
      </c>
    </row>
    <row r="16" spans="1:21" ht="14.1" customHeight="1" x14ac:dyDescent="0.2">
      <c r="A16" s="3" t="s">
        <v>390</v>
      </c>
      <c r="C16" s="53">
        <v>-28545</v>
      </c>
      <c r="D16" s="37"/>
      <c r="E16" s="53">
        <f>ROUND(SUM(E13:E15),0)</f>
        <v>-18144</v>
      </c>
      <c r="F16" s="37"/>
      <c r="G16" s="53">
        <f>ROUND(SUM(G13:G15),0)</f>
        <v>-9414</v>
      </c>
      <c r="H16" s="37"/>
      <c r="I16" s="53">
        <f>ROUND(SUM(I13:I15),0)</f>
        <v>-13475</v>
      </c>
      <c r="J16" s="37"/>
      <c r="K16" s="53">
        <f>ROUND(SUM(K13:K15),0)</f>
        <v>11529</v>
      </c>
      <c r="M16" s="53">
        <v>-40074</v>
      </c>
      <c r="O16" s="44"/>
      <c r="Q16" s="53">
        <v>-56103</v>
      </c>
      <c r="S16" s="53">
        <v>44054</v>
      </c>
      <c r="U16" s="53">
        <v>-100157</v>
      </c>
    </row>
    <row r="17" spans="1:21" ht="14.1" customHeight="1" x14ac:dyDescent="0.2">
      <c r="A17" s="3"/>
      <c r="C17" s="37"/>
      <c r="D17" s="37"/>
      <c r="E17" s="37"/>
      <c r="F17" s="37"/>
      <c r="G17" s="37"/>
      <c r="H17" s="37"/>
      <c r="I17" s="37"/>
      <c r="J17" s="37"/>
      <c r="K17" s="37"/>
      <c r="M17" s="37"/>
      <c r="O17" s="44"/>
      <c r="Q17" s="37"/>
      <c r="S17" s="37"/>
      <c r="U17" s="37"/>
    </row>
    <row r="18" spans="1:21" ht="14.1" customHeight="1" x14ac:dyDescent="0.2">
      <c r="A18" s="3" t="s">
        <v>391</v>
      </c>
      <c r="C18" s="26">
        <v>7297</v>
      </c>
      <c r="D18" s="37"/>
      <c r="E18" s="26">
        <v>-6497</v>
      </c>
      <c r="F18" s="37"/>
      <c r="G18" s="26">
        <v>-5059</v>
      </c>
      <c r="H18" s="37"/>
      <c r="I18" s="26">
        <v>-530</v>
      </c>
      <c r="J18" s="37"/>
      <c r="K18" s="26">
        <v>-964</v>
      </c>
      <c r="L18" s="37"/>
      <c r="M18" s="26">
        <v>8261</v>
      </c>
      <c r="O18" s="44"/>
      <c r="Q18" s="26">
        <v>-4259</v>
      </c>
      <c r="S18" s="26">
        <v>-5000</v>
      </c>
      <c r="U18" s="26">
        <v>741</v>
      </c>
    </row>
    <row r="19" spans="1:21" ht="14.1" customHeight="1" x14ac:dyDescent="0.2">
      <c r="A19" s="3" t="s">
        <v>392</v>
      </c>
      <c r="C19" s="26">
        <v>-6566</v>
      </c>
      <c r="D19" s="37"/>
      <c r="E19" s="26">
        <v>-1357</v>
      </c>
      <c r="F19" s="37"/>
      <c r="G19" s="26">
        <v>-312</v>
      </c>
      <c r="H19" s="37"/>
      <c r="I19" s="26">
        <v>-277</v>
      </c>
      <c r="J19" s="37"/>
      <c r="K19" s="26">
        <v>-2446</v>
      </c>
      <c r="M19" s="26">
        <v>-4120</v>
      </c>
      <c r="O19" s="44"/>
      <c r="Q19" s="26">
        <v>-8235</v>
      </c>
      <c r="S19" s="26">
        <v>-9220</v>
      </c>
      <c r="U19" s="26">
        <v>985</v>
      </c>
    </row>
    <row r="20" spans="1:21" ht="14.1" customHeight="1" x14ac:dyDescent="0.2">
      <c r="A20" s="3" t="s">
        <v>393</v>
      </c>
      <c r="C20" s="26">
        <v>5336</v>
      </c>
      <c r="D20" s="37"/>
      <c r="E20" s="26">
        <v>5511</v>
      </c>
      <c r="F20" s="37"/>
      <c r="G20" s="26">
        <v>5303</v>
      </c>
      <c r="H20" s="37"/>
      <c r="I20" s="26">
        <v>3988</v>
      </c>
      <c r="J20" s="37"/>
      <c r="K20" s="26">
        <v>9464</v>
      </c>
      <c r="M20" s="26">
        <v>-4128</v>
      </c>
      <c r="O20" s="44"/>
      <c r="Q20" s="26">
        <v>16150</v>
      </c>
      <c r="S20" s="26">
        <v>19763</v>
      </c>
      <c r="U20" s="26">
        <v>-3613</v>
      </c>
    </row>
    <row r="21" spans="1:21" ht="14.1" customHeight="1" x14ac:dyDescent="0.2">
      <c r="C21" s="37"/>
      <c r="D21" s="37"/>
      <c r="E21" s="37"/>
      <c r="F21" s="37"/>
      <c r="G21" s="37"/>
      <c r="H21" s="37"/>
      <c r="I21" s="37"/>
      <c r="J21" s="37"/>
      <c r="K21" s="37"/>
      <c r="M21" s="37"/>
      <c r="O21" s="44"/>
      <c r="Q21" s="37"/>
      <c r="S21" s="37"/>
      <c r="U21" s="37"/>
    </row>
    <row r="22" spans="1:21" ht="14.1" customHeight="1" x14ac:dyDescent="0.2">
      <c r="A22" s="2" t="s">
        <v>394</v>
      </c>
      <c r="C22" s="21"/>
      <c r="D22" s="37"/>
      <c r="E22" s="21"/>
      <c r="F22" s="37"/>
      <c r="G22" s="21"/>
      <c r="H22" s="37"/>
      <c r="I22" s="21"/>
      <c r="J22" s="37"/>
      <c r="K22" s="21"/>
      <c r="M22" s="21"/>
      <c r="O22" s="44"/>
      <c r="Q22" s="21"/>
      <c r="S22" s="21"/>
      <c r="U22" s="21"/>
    </row>
    <row r="23" spans="1:21" ht="14.1" customHeight="1" x14ac:dyDescent="0.2">
      <c r="A23" s="28" t="s">
        <v>395</v>
      </c>
      <c r="C23" s="26">
        <v>4689</v>
      </c>
      <c r="D23" s="37"/>
      <c r="E23" s="26">
        <v>1084</v>
      </c>
      <c r="F23" s="37"/>
      <c r="G23" s="26">
        <v>-402</v>
      </c>
      <c r="H23" s="37"/>
      <c r="I23" s="26">
        <v>2744</v>
      </c>
      <c r="J23" s="37"/>
      <c r="K23" s="26">
        <v>4137</v>
      </c>
      <c r="M23" s="26">
        <v>552</v>
      </c>
      <c r="O23" s="44"/>
      <c r="Q23" s="26">
        <v>5371</v>
      </c>
      <c r="S23" s="26">
        <v>15374</v>
      </c>
      <c r="U23" s="26">
        <v>-10003</v>
      </c>
    </row>
    <row r="24" spans="1:21" ht="14.1" customHeight="1" x14ac:dyDescent="0.2">
      <c r="A24" s="28" t="s">
        <v>396</v>
      </c>
      <c r="C24" s="26">
        <v>-12228</v>
      </c>
      <c r="D24" s="37"/>
      <c r="E24" s="26">
        <v>-8600</v>
      </c>
      <c r="F24" s="37"/>
      <c r="G24" s="26">
        <v>-26571</v>
      </c>
      <c r="H24" s="37"/>
      <c r="I24" s="26">
        <v>-1040</v>
      </c>
      <c r="J24" s="37"/>
      <c r="K24" s="26">
        <v>641</v>
      </c>
      <c r="M24" s="26">
        <v>-12869</v>
      </c>
      <c r="O24" s="44"/>
      <c r="Q24" s="26">
        <v>-47399</v>
      </c>
      <c r="S24" s="26">
        <v>12318</v>
      </c>
      <c r="U24" s="26">
        <v>-59717</v>
      </c>
    </row>
    <row r="25" spans="1:21" ht="14.1" customHeight="1" x14ac:dyDescent="0.2">
      <c r="A25" s="28" t="s">
        <v>397</v>
      </c>
      <c r="C25" s="26">
        <v>-8</v>
      </c>
      <c r="D25" s="37"/>
      <c r="E25" s="26">
        <v>-8</v>
      </c>
      <c r="F25" s="37"/>
      <c r="G25" s="26">
        <v>-15</v>
      </c>
      <c r="H25" s="37"/>
      <c r="I25" s="26">
        <v>156</v>
      </c>
      <c r="J25" s="37"/>
      <c r="K25" s="26">
        <v>-9</v>
      </c>
      <c r="M25" s="26">
        <v>1</v>
      </c>
      <c r="O25" s="44"/>
      <c r="Q25" s="26">
        <v>-31</v>
      </c>
      <c r="S25" s="26">
        <v>-20</v>
      </c>
      <c r="U25" s="26">
        <v>-11</v>
      </c>
    </row>
    <row r="26" spans="1:21" ht="14.1" customHeight="1" x14ac:dyDescent="0.2">
      <c r="A26" s="28" t="s">
        <v>398</v>
      </c>
      <c r="C26" s="26">
        <v>574</v>
      </c>
      <c r="D26" s="37"/>
      <c r="E26" s="26">
        <v>1435</v>
      </c>
      <c r="F26" s="37"/>
      <c r="G26" s="26">
        <v>2373</v>
      </c>
      <c r="H26" s="37"/>
      <c r="I26" s="26">
        <v>1216</v>
      </c>
      <c r="J26" s="37"/>
      <c r="K26" s="26">
        <v>220</v>
      </c>
      <c r="M26" s="26">
        <v>354</v>
      </c>
      <c r="O26" s="44"/>
      <c r="Q26" s="26">
        <v>4382</v>
      </c>
      <c r="S26" s="26">
        <v>764</v>
      </c>
      <c r="U26" s="26">
        <v>3618</v>
      </c>
    </row>
    <row r="27" spans="1:21" ht="14.1" customHeight="1" x14ac:dyDescent="0.2">
      <c r="A27" s="28" t="s">
        <v>399</v>
      </c>
      <c r="C27" s="26">
        <v>-6544</v>
      </c>
      <c r="D27" s="37"/>
      <c r="E27" s="26">
        <v>-897</v>
      </c>
      <c r="F27" s="37"/>
      <c r="G27" s="26">
        <v>129</v>
      </c>
      <c r="H27" s="37"/>
      <c r="I27" s="26">
        <v>-8053</v>
      </c>
      <c r="J27" s="37"/>
      <c r="K27" s="26">
        <v>-8890</v>
      </c>
      <c r="M27" s="26">
        <v>2346</v>
      </c>
      <c r="O27" s="44"/>
      <c r="Q27" s="26">
        <v>-7312</v>
      </c>
      <c r="S27" s="26">
        <v>-28107</v>
      </c>
      <c r="U27" s="26">
        <v>20795</v>
      </c>
    </row>
    <row r="28" spans="1:21" ht="14.1" customHeight="1" x14ac:dyDescent="0.2">
      <c r="A28" s="28" t="s">
        <v>400</v>
      </c>
      <c r="C28" s="26">
        <v>-4223</v>
      </c>
      <c r="D28" s="37"/>
      <c r="E28" s="26">
        <v>1041</v>
      </c>
      <c r="F28" s="37"/>
      <c r="G28" s="26">
        <v>2186</v>
      </c>
      <c r="H28" s="37"/>
      <c r="I28" s="26">
        <v>-2289</v>
      </c>
      <c r="J28" s="37"/>
      <c r="K28" s="26">
        <v>220</v>
      </c>
      <c r="M28" s="26">
        <v>-4443</v>
      </c>
      <c r="O28" s="44"/>
      <c r="Q28" s="26">
        <v>-996</v>
      </c>
      <c r="S28" s="26">
        <v>211</v>
      </c>
      <c r="U28" s="26">
        <v>-1207</v>
      </c>
    </row>
    <row r="29" spans="1:21" ht="14.1" customHeight="1" x14ac:dyDescent="0.2">
      <c r="A29" s="28" t="s">
        <v>401</v>
      </c>
      <c r="C29" s="26">
        <v>-9793</v>
      </c>
      <c r="D29" s="37"/>
      <c r="E29" s="26">
        <v>-8007</v>
      </c>
      <c r="F29" s="37"/>
      <c r="G29" s="26">
        <v>2593</v>
      </c>
      <c r="H29" s="37"/>
      <c r="I29" s="26">
        <v>-8196</v>
      </c>
      <c r="J29" s="37"/>
      <c r="K29" s="26">
        <v>-8295</v>
      </c>
      <c r="M29" s="26">
        <v>-1498</v>
      </c>
      <c r="O29" s="44"/>
      <c r="Q29" s="26">
        <v>-15207</v>
      </c>
      <c r="S29" s="26">
        <v>-34757</v>
      </c>
      <c r="U29" s="26">
        <v>19550</v>
      </c>
    </row>
    <row r="30" spans="1:21" ht="14.1" customHeight="1" x14ac:dyDescent="0.2">
      <c r="A30" s="28" t="s">
        <v>402</v>
      </c>
      <c r="C30" s="26">
        <v>-58</v>
      </c>
      <c r="D30" s="37"/>
      <c r="E30" s="26">
        <v>-262</v>
      </c>
      <c r="F30" s="37"/>
      <c r="G30" s="26">
        <v>323</v>
      </c>
      <c r="H30" s="37"/>
      <c r="I30" s="26">
        <v>14</v>
      </c>
      <c r="J30" s="37"/>
      <c r="K30" s="26">
        <v>24</v>
      </c>
      <c r="L30" s="37"/>
      <c r="M30" s="26">
        <v>-82</v>
      </c>
      <c r="O30" s="44"/>
      <c r="Q30" s="26">
        <v>3</v>
      </c>
      <c r="S30" s="26">
        <v>577</v>
      </c>
      <c r="T30" s="37"/>
      <c r="U30" s="26">
        <v>-574</v>
      </c>
    </row>
    <row r="31" spans="1:21" ht="14.1" customHeight="1" x14ac:dyDescent="0.2">
      <c r="A31" s="28" t="s">
        <v>403</v>
      </c>
      <c r="C31" s="51">
        <v>0</v>
      </c>
      <c r="D31" s="37"/>
      <c r="E31" s="51">
        <v>0</v>
      </c>
      <c r="F31" s="37"/>
      <c r="G31" s="51">
        <v>0</v>
      </c>
      <c r="H31" s="37"/>
      <c r="I31" s="51">
        <v>633</v>
      </c>
      <c r="J31" s="37"/>
      <c r="K31" s="51">
        <v>183</v>
      </c>
      <c r="M31" s="51">
        <v>-183</v>
      </c>
      <c r="O31" s="44"/>
      <c r="Q31" s="51">
        <v>0</v>
      </c>
      <c r="S31" s="51">
        <v>142</v>
      </c>
      <c r="T31" s="37"/>
      <c r="U31" s="51">
        <v>-142</v>
      </c>
    </row>
    <row r="32" spans="1:21" ht="14.1" customHeight="1" x14ac:dyDescent="0.2">
      <c r="A32" s="3" t="s">
        <v>404</v>
      </c>
      <c r="C32" s="53">
        <v>-27591</v>
      </c>
      <c r="D32" s="37"/>
      <c r="E32" s="53">
        <f>ROUND(SUM(E23:E31),0)</f>
        <v>-14214</v>
      </c>
      <c r="F32" s="37"/>
      <c r="G32" s="53">
        <f>ROUND(SUM(G23:G31),0)</f>
        <v>-19384</v>
      </c>
      <c r="H32" s="37"/>
      <c r="I32" s="53">
        <f>ROUND(SUM(I23:I31),0)</f>
        <v>-14815</v>
      </c>
      <c r="J32" s="37"/>
      <c r="K32" s="53">
        <f>ROUND(SUM(K23:K31),0)</f>
        <v>-11769</v>
      </c>
      <c r="M32" s="53">
        <v>-15822</v>
      </c>
      <c r="O32" s="44"/>
      <c r="Q32" s="53">
        <v>-61189</v>
      </c>
      <c r="R32" s="37"/>
      <c r="S32" s="53">
        <v>-33498</v>
      </c>
      <c r="U32" s="53">
        <v>-27691</v>
      </c>
    </row>
    <row r="33" spans="1:21" ht="14.1" customHeight="1" x14ac:dyDescent="0.2">
      <c r="C33" s="21"/>
      <c r="D33" s="37"/>
      <c r="E33" s="21"/>
      <c r="F33" s="37"/>
      <c r="G33" s="21"/>
      <c r="H33" s="37"/>
      <c r="I33" s="21"/>
      <c r="J33" s="37"/>
      <c r="K33" s="21"/>
      <c r="M33" s="21"/>
      <c r="O33" s="44"/>
      <c r="Q33" s="21"/>
      <c r="S33" s="21"/>
      <c r="U33" s="21"/>
    </row>
    <row r="34" spans="1:21" ht="14.1" customHeight="1" x14ac:dyDescent="0.2">
      <c r="A34" s="2" t="s">
        <v>405</v>
      </c>
      <c r="C34" s="21"/>
      <c r="D34" s="37"/>
      <c r="E34" s="21"/>
      <c r="F34" s="37"/>
      <c r="G34" s="21"/>
      <c r="H34" s="37"/>
      <c r="I34" s="21"/>
      <c r="J34" s="37"/>
      <c r="K34" s="21"/>
      <c r="M34" s="21"/>
      <c r="O34" s="44"/>
      <c r="Q34" s="21"/>
      <c r="S34" s="21"/>
      <c r="U34" s="21"/>
    </row>
    <row r="35" spans="1:21" ht="14.1" customHeight="1" x14ac:dyDescent="0.2">
      <c r="A35" s="3" t="s">
        <v>406</v>
      </c>
      <c r="C35" s="26">
        <v>-2081</v>
      </c>
      <c r="D35" s="37"/>
      <c r="E35" s="26">
        <v>8805</v>
      </c>
      <c r="F35" s="37"/>
      <c r="G35" s="26">
        <v>13611</v>
      </c>
      <c r="H35" s="37"/>
      <c r="I35" s="26">
        <v>37870</v>
      </c>
      <c r="J35" s="37"/>
      <c r="K35" s="26">
        <v>23044</v>
      </c>
      <c r="M35" s="26">
        <v>-25125</v>
      </c>
      <c r="O35" s="44"/>
      <c r="Q35" s="26">
        <v>20335</v>
      </c>
      <c r="S35" s="26">
        <v>106854</v>
      </c>
      <c r="U35" s="26">
        <v>-86519</v>
      </c>
    </row>
    <row r="36" spans="1:21" ht="14.1" customHeight="1" x14ac:dyDescent="0.2">
      <c r="A36" s="3" t="s">
        <v>407</v>
      </c>
      <c r="C36" s="51">
        <v>32133</v>
      </c>
      <c r="D36" s="37"/>
      <c r="E36" s="51">
        <v>15324</v>
      </c>
      <c r="F36" s="37"/>
      <c r="G36" s="51">
        <v>14785</v>
      </c>
      <c r="H36" s="37"/>
      <c r="I36" s="51">
        <v>15648</v>
      </c>
      <c r="J36" s="37"/>
      <c r="K36" s="51">
        <v>-6205</v>
      </c>
      <c r="M36" s="51">
        <v>38338</v>
      </c>
      <c r="O36" s="44"/>
      <c r="Q36" s="51">
        <v>62242</v>
      </c>
      <c r="S36" s="51">
        <v>16518</v>
      </c>
      <c r="U36" s="51">
        <v>45724</v>
      </c>
    </row>
    <row r="37" spans="1:21" ht="14.1" customHeight="1" x14ac:dyDescent="0.2">
      <c r="A37" s="3" t="s">
        <v>408</v>
      </c>
      <c r="C37" s="53">
        <v>30052</v>
      </c>
      <c r="D37" s="37"/>
      <c r="E37" s="53">
        <f>ROUND(SUM(E35:E36),0)</f>
        <v>24129</v>
      </c>
      <c r="F37" s="37"/>
      <c r="G37" s="53">
        <f>ROUND(SUM(G35:G36),0)</f>
        <v>28396</v>
      </c>
      <c r="H37" s="37"/>
      <c r="I37" s="53">
        <f>ROUND(SUM(I35:I36),0)</f>
        <v>53518</v>
      </c>
      <c r="J37" s="37"/>
      <c r="K37" s="53">
        <f>ROUND(SUM(K35:K36),0)</f>
        <v>16839</v>
      </c>
      <c r="M37" s="53">
        <v>13213</v>
      </c>
      <c r="O37" s="44"/>
      <c r="Q37" s="53">
        <v>82577</v>
      </c>
      <c r="S37" s="53">
        <v>123372</v>
      </c>
      <c r="U37" s="53">
        <v>-40795</v>
      </c>
    </row>
    <row r="38" spans="1:21" ht="14.1" customHeight="1" x14ac:dyDescent="0.2">
      <c r="C38" s="37"/>
      <c r="D38" s="37"/>
      <c r="E38" s="37"/>
      <c r="F38" s="37"/>
      <c r="G38" s="37"/>
      <c r="H38" s="37"/>
      <c r="I38" s="37"/>
      <c r="J38" s="37"/>
      <c r="K38" s="37"/>
      <c r="M38" s="37"/>
      <c r="O38" s="44"/>
      <c r="Q38" s="37"/>
      <c r="S38" s="37"/>
      <c r="U38" s="37"/>
    </row>
    <row r="39" spans="1:21" ht="14.1" customHeight="1" x14ac:dyDescent="0.2">
      <c r="A39" s="3" t="s">
        <v>409</v>
      </c>
      <c r="C39" s="26">
        <v>2461</v>
      </c>
      <c r="D39" s="37"/>
      <c r="E39" s="26">
        <f>ROUND(SUM(E32,E37),0)</f>
        <v>9915</v>
      </c>
      <c r="G39" s="26">
        <f>ROUND(SUM(G32,G37),0)</f>
        <v>9012</v>
      </c>
      <c r="H39" s="37"/>
      <c r="I39" s="26">
        <f>ROUND(SUM(I32,I37),0)</f>
        <v>38703</v>
      </c>
      <c r="J39" s="37"/>
      <c r="K39" s="26">
        <f>ROUND(SUM(K32,K37),0)</f>
        <v>5070</v>
      </c>
      <c r="M39" s="26">
        <v>-2609</v>
      </c>
      <c r="O39" s="44"/>
      <c r="Q39" s="26">
        <v>21388</v>
      </c>
      <c r="S39" s="26">
        <v>89874</v>
      </c>
      <c r="U39" s="26">
        <v>-68486</v>
      </c>
    </row>
    <row r="40" spans="1:21" ht="14.1" customHeight="1" x14ac:dyDescent="0.2">
      <c r="C40" s="56"/>
      <c r="D40" s="37"/>
      <c r="E40" s="56"/>
      <c r="F40" s="37"/>
      <c r="G40" s="56"/>
      <c r="H40" s="37"/>
      <c r="I40" s="56"/>
      <c r="J40" s="37"/>
      <c r="K40" s="56"/>
      <c r="M40" s="56"/>
      <c r="O40" s="44"/>
      <c r="Q40" s="56"/>
      <c r="S40" s="56"/>
      <c r="U40" s="56"/>
    </row>
    <row r="41" spans="1:21" ht="14.1" customHeight="1" x14ac:dyDescent="0.2">
      <c r="A41" s="3" t="s">
        <v>143</v>
      </c>
      <c r="C41" s="89">
        <v>-20017</v>
      </c>
      <c r="D41" s="37"/>
      <c r="E41" s="89">
        <f>ROUND(SUM(E16,E18,E19,E20,E39),0)</f>
        <v>-10572</v>
      </c>
      <c r="F41" s="37"/>
      <c r="G41" s="89">
        <f>ROUND(SUM(G16,G18,G19,G20,G39),0)</f>
        <v>-470</v>
      </c>
      <c r="H41" s="37"/>
      <c r="I41" s="89">
        <f>ROUND(SUM(I16,I18,I19,I20,I39),0)</f>
        <v>28409</v>
      </c>
      <c r="J41" s="37"/>
      <c r="K41" s="89">
        <f>ROUND(SUM(K16,K18,K19,K20,K39),0)</f>
        <v>22653</v>
      </c>
      <c r="M41" s="89">
        <v>-42670</v>
      </c>
      <c r="O41" s="44"/>
      <c r="Q41" s="89">
        <v>-31059</v>
      </c>
      <c r="S41" s="89">
        <v>139471</v>
      </c>
      <c r="U41" s="89">
        <v>-170530</v>
      </c>
    </row>
    <row r="42" spans="1:21" ht="14.1" customHeight="1" x14ac:dyDescent="0.2">
      <c r="C42" s="78"/>
      <c r="D42" s="3"/>
      <c r="E42" s="78"/>
      <c r="F42" s="3"/>
      <c r="G42" s="78"/>
      <c r="H42" s="3"/>
      <c r="I42" s="78"/>
      <c r="J42" s="3"/>
      <c r="K42" s="78"/>
      <c r="M42" s="78"/>
      <c r="Q42" s="78"/>
      <c r="S42" s="78"/>
      <c r="U42" s="78"/>
    </row>
    <row r="43" spans="1:21" ht="14.1" customHeight="1" x14ac:dyDescent="0.2">
      <c r="A43" s="178" t="s">
        <v>410</v>
      </c>
      <c r="B43" s="178"/>
      <c r="C43" s="178"/>
      <c r="D43" s="178"/>
      <c r="E43" s="178"/>
      <c r="F43" s="178"/>
      <c r="G43" s="178"/>
      <c r="H43" s="178"/>
      <c r="I43" s="178"/>
      <c r="J43" s="178"/>
      <c r="K43" s="178"/>
      <c r="L43" s="178"/>
      <c r="M43" s="178"/>
      <c r="S43" s="3"/>
      <c r="U43" s="3"/>
    </row>
    <row r="44" spans="1:21" ht="14.1" customHeight="1" x14ac:dyDescent="0.2">
      <c r="A44" s="39"/>
      <c r="C44" s="3"/>
      <c r="D44" s="3"/>
      <c r="E44" s="3"/>
      <c r="F44" s="3"/>
      <c r="G44" s="3"/>
      <c r="H44" s="3"/>
      <c r="I44" s="3"/>
      <c r="J44" s="3"/>
      <c r="K44" s="3"/>
      <c r="L44" s="3"/>
      <c r="M44" s="3"/>
      <c r="S44" s="3"/>
      <c r="U44" s="3"/>
    </row>
  </sheetData>
  <mergeCells count="7">
    <mergeCell ref="A43:M43"/>
    <mergeCell ref="C8:K8"/>
    <mergeCell ref="A3:U3"/>
    <mergeCell ref="A2:U2"/>
    <mergeCell ref="A1:U1"/>
    <mergeCell ref="A5:U5"/>
    <mergeCell ref="Q8:U8"/>
  </mergeCells>
  <pageMargins left="0.75" right="0.75" top="1" bottom="1" header="0.5" footer="0.5"/>
  <pageSetup scale="54" orientation="landscape" r:id="rId1"/>
  <headerFooter>
    <oddFooter>&amp;L&amp;A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Q15"/>
  <sheetViews>
    <sheetView showGridLines="0" showRuler="0" zoomScaleNormal="100" workbookViewId="0"/>
  </sheetViews>
  <sheetFormatPr defaultColWidth="13.7109375" defaultRowHeight="12.75" x14ac:dyDescent="0.2"/>
  <sheetData>
    <row r="13" spans="1:17" ht="49.15" customHeight="1" x14ac:dyDescent="0.55000000000000004">
      <c r="A13" s="150" t="s">
        <v>91</v>
      </c>
      <c r="B13" s="150"/>
      <c r="C13" s="150"/>
      <c r="D13" s="150"/>
      <c r="E13" s="150"/>
      <c r="F13" s="150"/>
      <c r="G13" s="150"/>
      <c r="H13" s="150"/>
      <c r="I13" s="150"/>
      <c r="J13" s="150"/>
      <c r="K13" s="150"/>
      <c r="L13" s="150"/>
      <c r="M13" s="150"/>
      <c r="N13" s="150"/>
      <c r="O13" s="150"/>
      <c r="P13" s="150"/>
      <c r="Q13" s="150"/>
    </row>
    <row r="15" spans="1:17" ht="25.9" customHeight="1" x14ac:dyDescent="0.35">
      <c r="A15" s="179" t="s">
        <v>92</v>
      </c>
      <c r="B15" s="179"/>
      <c r="C15" s="179"/>
      <c r="D15" s="179"/>
      <c r="E15" s="179"/>
      <c r="F15" s="179"/>
      <c r="G15" s="179"/>
      <c r="H15" s="179"/>
      <c r="I15" s="179"/>
      <c r="J15" s="179"/>
      <c r="K15" s="179"/>
      <c r="L15" s="179"/>
      <c r="M15" s="179"/>
      <c r="N15" s="179"/>
      <c r="O15" s="179"/>
      <c r="P15" s="179"/>
      <c r="Q15" s="179"/>
    </row>
  </sheetData>
  <mergeCells count="2">
    <mergeCell ref="A13:Q13"/>
    <mergeCell ref="A15:Q15"/>
  </mergeCells>
  <pageMargins left="0.75" right="0.75" top="1" bottom="1" header="0.5" footer="0.5"/>
  <pageSetup scale="53"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4"/>
  <sheetViews>
    <sheetView showGridLines="0" showRuler="0" zoomScaleNormal="100" workbookViewId="0">
      <selection sqref="A1:N1"/>
    </sheetView>
  </sheetViews>
  <sheetFormatPr defaultColWidth="13.7109375" defaultRowHeight="12.75" x14ac:dyDescent="0.2"/>
  <cols>
    <col min="1" max="1" width="102.28515625" customWidth="1"/>
    <col min="2" max="2" width="6.5703125" customWidth="1"/>
    <col min="3" max="12" width="1.85546875" customWidth="1"/>
    <col min="13" max="13" width="25.85546875" customWidth="1"/>
  </cols>
  <sheetData>
    <row r="1" spans="1:14" ht="14.1" customHeight="1" x14ac:dyDescent="0.2">
      <c r="A1" s="156" t="s">
        <v>37</v>
      </c>
      <c r="B1" s="156"/>
      <c r="C1" s="156"/>
      <c r="D1" s="156"/>
      <c r="E1" s="156"/>
      <c r="F1" s="156"/>
      <c r="G1" s="156"/>
      <c r="H1" s="156"/>
      <c r="I1" s="156"/>
      <c r="J1" s="156"/>
      <c r="K1" s="156"/>
      <c r="L1" s="156"/>
      <c r="M1" s="156"/>
      <c r="N1" s="156"/>
    </row>
    <row r="2" spans="1:14" ht="14.1" customHeight="1" x14ac:dyDescent="0.2">
      <c r="A2" s="156" t="s">
        <v>0</v>
      </c>
      <c r="B2" s="156"/>
      <c r="C2" s="156"/>
      <c r="D2" s="156"/>
      <c r="E2" s="156"/>
      <c r="F2" s="156"/>
      <c r="G2" s="156"/>
      <c r="H2" s="156"/>
      <c r="I2" s="156"/>
      <c r="J2" s="156"/>
      <c r="K2" s="156"/>
      <c r="L2" s="156"/>
      <c r="M2" s="156"/>
      <c r="N2" s="156"/>
    </row>
    <row r="3" spans="1:14" ht="14.1" customHeight="1" x14ac:dyDescent="0.2">
      <c r="A3" s="156" t="s">
        <v>42</v>
      </c>
      <c r="B3" s="156"/>
      <c r="C3" s="156"/>
      <c r="D3" s="156"/>
      <c r="E3" s="156"/>
      <c r="F3" s="156"/>
      <c r="G3" s="156"/>
      <c r="H3" s="156"/>
      <c r="I3" s="156"/>
      <c r="J3" s="156"/>
      <c r="K3" s="156"/>
      <c r="L3" s="156"/>
      <c r="M3" s="156"/>
      <c r="N3" s="156"/>
    </row>
    <row r="4" spans="1:14" ht="14.1" customHeight="1" x14ac:dyDescent="0.2">
      <c r="A4" s="156" t="s">
        <v>43</v>
      </c>
      <c r="B4" s="156"/>
      <c r="C4" s="156"/>
      <c r="D4" s="156"/>
      <c r="E4" s="156"/>
      <c r="F4" s="156"/>
      <c r="G4" s="156"/>
      <c r="H4" s="156"/>
      <c r="I4" s="156"/>
      <c r="J4" s="156"/>
      <c r="K4" s="156"/>
      <c r="L4" s="156"/>
      <c r="M4" s="156"/>
      <c r="N4" s="156"/>
    </row>
    <row r="5" spans="1:14" ht="14.1" customHeight="1" x14ac:dyDescent="0.2">
      <c r="A5" s="3"/>
      <c r="B5" s="3"/>
      <c r="C5" s="3"/>
      <c r="D5" s="3"/>
      <c r="E5" s="3"/>
      <c r="F5" s="3"/>
      <c r="G5" s="3"/>
      <c r="H5" s="3"/>
      <c r="I5" s="3"/>
      <c r="J5" s="3"/>
      <c r="K5" s="3"/>
      <c r="L5" s="3"/>
      <c r="M5" s="3"/>
      <c r="N5" s="3"/>
    </row>
    <row r="6" spans="1:14" ht="14.1" customHeight="1" x14ac:dyDescent="0.2">
      <c r="A6" s="3"/>
      <c r="B6" s="3"/>
      <c r="C6" s="3"/>
      <c r="D6" s="3"/>
      <c r="E6" s="3"/>
      <c r="F6" s="3"/>
      <c r="G6" s="3"/>
      <c r="H6" s="3"/>
      <c r="I6" s="3"/>
      <c r="J6" s="3"/>
      <c r="K6" s="3"/>
      <c r="L6" s="3"/>
      <c r="M6" s="10" t="s">
        <v>44</v>
      </c>
      <c r="N6" s="3"/>
    </row>
    <row r="7" spans="1:14" ht="14.1" customHeight="1" x14ac:dyDescent="0.2">
      <c r="A7" s="3" t="s">
        <v>45</v>
      </c>
      <c r="B7" s="3"/>
      <c r="C7" s="3"/>
      <c r="D7" s="3"/>
      <c r="E7" s="3"/>
      <c r="F7" s="3"/>
      <c r="G7" s="3"/>
      <c r="H7" s="3"/>
      <c r="I7" s="3"/>
      <c r="J7" s="3"/>
      <c r="K7" s="3"/>
      <c r="L7" s="3"/>
      <c r="M7" s="18" t="s">
        <v>46</v>
      </c>
      <c r="N7" s="3"/>
    </row>
    <row r="8" spans="1:14" ht="14.1" customHeight="1" x14ac:dyDescent="0.2">
      <c r="A8" s="3"/>
      <c r="B8" s="3"/>
      <c r="C8" s="3"/>
      <c r="D8" s="3"/>
      <c r="E8" s="3"/>
      <c r="F8" s="3"/>
      <c r="G8" s="3"/>
      <c r="H8" s="3"/>
      <c r="I8" s="3"/>
      <c r="J8" s="3"/>
      <c r="K8" s="3"/>
      <c r="L8" s="3"/>
      <c r="M8" s="1"/>
      <c r="N8" s="3"/>
    </row>
    <row r="9" spans="1:14" ht="14.1" customHeight="1" x14ac:dyDescent="0.2">
      <c r="A9" s="3" t="s">
        <v>47</v>
      </c>
      <c r="B9" s="3"/>
      <c r="C9" s="3"/>
      <c r="D9" s="3"/>
      <c r="E9" s="3"/>
      <c r="F9" s="3"/>
      <c r="G9" s="3"/>
      <c r="H9" s="3"/>
      <c r="I9" s="3"/>
      <c r="J9" s="3"/>
      <c r="K9" s="3"/>
      <c r="L9" s="3"/>
      <c r="M9" s="1" t="s">
        <v>47</v>
      </c>
      <c r="N9" s="3"/>
    </row>
    <row r="10" spans="1:14" ht="14.1" customHeight="1" x14ac:dyDescent="0.2">
      <c r="A10" s="3"/>
      <c r="B10" s="3"/>
      <c r="C10" s="3"/>
      <c r="D10" s="3"/>
      <c r="E10" s="3"/>
      <c r="F10" s="3"/>
      <c r="G10" s="3"/>
      <c r="H10" s="3"/>
      <c r="I10" s="3"/>
      <c r="J10" s="3"/>
      <c r="K10" s="3"/>
      <c r="L10" s="3"/>
      <c r="M10" s="1"/>
      <c r="N10" s="3"/>
    </row>
    <row r="11" spans="1:14" ht="14.1" customHeight="1" x14ac:dyDescent="0.2">
      <c r="A11" s="3" t="s">
        <v>48</v>
      </c>
      <c r="B11" s="3"/>
      <c r="C11" s="3"/>
      <c r="D11" s="3"/>
      <c r="E11" s="3"/>
      <c r="F11" s="3"/>
      <c r="G11" s="3"/>
      <c r="H11" s="3"/>
      <c r="I11" s="3"/>
      <c r="J11" s="3"/>
      <c r="K11" s="3"/>
      <c r="L11" s="3"/>
      <c r="M11" s="1"/>
      <c r="N11" s="3"/>
    </row>
    <row r="12" spans="1:14" ht="14.1" customHeight="1" x14ac:dyDescent="0.2">
      <c r="A12" s="3"/>
      <c r="B12" s="3"/>
      <c r="C12" s="3"/>
      <c r="D12" s="3"/>
      <c r="E12" s="3"/>
      <c r="F12" s="3"/>
      <c r="G12" s="3"/>
      <c r="H12" s="3"/>
      <c r="I12" s="3"/>
      <c r="J12" s="3"/>
      <c r="K12" s="3"/>
      <c r="L12" s="3"/>
      <c r="M12" s="1"/>
      <c r="N12" s="3"/>
    </row>
    <row r="13" spans="1:14" ht="14.1" customHeight="1" x14ac:dyDescent="0.2">
      <c r="A13" s="19" t="s">
        <v>49</v>
      </c>
      <c r="B13" s="3"/>
      <c r="C13" s="3"/>
      <c r="D13" s="3"/>
      <c r="E13" s="3"/>
      <c r="F13" s="3"/>
      <c r="G13" s="3"/>
      <c r="H13" s="3"/>
      <c r="I13" s="3"/>
      <c r="J13" s="3"/>
      <c r="K13" s="3"/>
      <c r="L13" s="3"/>
      <c r="M13" s="1" t="s">
        <v>50</v>
      </c>
      <c r="N13" s="3"/>
    </row>
    <row r="14" spans="1:14" ht="14.1" customHeight="1" x14ac:dyDescent="0.2">
      <c r="A14" s="19"/>
      <c r="B14" s="3"/>
      <c r="C14" s="3"/>
      <c r="D14" s="3"/>
      <c r="E14" s="3"/>
      <c r="F14" s="3"/>
      <c r="G14" s="3"/>
      <c r="H14" s="3"/>
      <c r="I14" s="3"/>
      <c r="J14" s="3"/>
      <c r="K14" s="3"/>
      <c r="L14" s="3"/>
      <c r="M14" s="1"/>
      <c r="N14" s="3"/>
    </row>
    <row r="15" spans="1:14" ht="14.1" customHeight="1" x14ac:dyDescent="0.2">
      <c r="A15" s="19" t="s">
        <v>51</v>
      </c>
      <c r="B15" s="3"/>
      <c r="C15" s="3"/>
      <c r="D15" s="3"/>
      <c r="E15" s="3"/>
      <c r="F15" s="3"/>
      <c r="G15" s="3"/>
      <c r="H15" s="3"/>
      <c r="I15" s="3"/>
      <c r="J15" s="3"/>
      <c r="K15" s="3"/>
      <c r="L15" s="3"/>
      <c r="M15" s="1" t="s">
        <v>52</v>
      </c>
      <c r="N15" s="3"/>
    </row>
    <row r="16" spans="1:14" ht="14.1" customHeight="1" x14ac:dyDescent="0.2">
      <c r="A16" s="19"/>
      <c r="B16" s="3"/>
      <c r="C16" s="3"/>
      <c r="D16" s="3"/>
      <c r="E16" s="3"/>
      <c r="F16" s="3"/>
      <c r="G16" s="3"/>
      <c r="H16" s="3"/>
      <c r="I16" s="3"/>
      <c r="J16" s="3"/>
      <c r="K16" s="3"/>
      <c r="L16" s="3"/>
      <c r="M16" s="1"/>
      <c r="N16" s="3"/>
    </row>
    <row r="17" spans="1:14" ht="14.1" customHeight="1" x14ac:dyDescent="0.2">
      <c r="A17" s="19" t="s">
        <v>53</v>
      </c>
      <c r="B17" s="3"/>
      <c r="C17" s="3"/>
      <c r="D17" s="3"/>
      <c r="E17" s="3"/>
      <c r="F17" s="3"/>
      <c r="G17" s="3"/>
      <c r="H17" s="3"/>
      <c r="I17" s="3"/>
      <c r="J17" s="3"/>
      <c r="K17" s="3"/>
      <c r="L17" s="3"/>
      <c r="M17" s="1" t="s">
        <v>54</v>
      </c>
      <c r="N17" s="3"/>
    </row>
    <row r="18" spans="1:14" ht="14.1" customHeight="1" x14ac:dyDescent="0.2">
      <c r="A18" s="3"/>
      <c r="B18" s="3"/>
      <c r="C18" s="3"/>
      <c r="D18" s="3"/>
      <c r="E18" s="3"/>
      <c r="F18" s="3"/>
      <c r="G18" s="3"/>
      <c r="H18" s="3"/>
      <c r="I18" s="3"/>
      <c r="J18" s="3"/>
      <c r="K18" s="3"/>
      <c r="L18" s="3"/>
      <c r="M18" s="1"/>
      <c r="N18" s="3"/>
    </row>
    <row r="19" spans="1:14" ht="14.1" customHeight="1" x14ac:dyDescent="0.2">
      <c r="A19" s="155" t="s">
        <v>55</v>
      </c>
      <c r="B19" s="155"/>
      <c r="C19" s="3"/>
      <c r="D19" s="3"/>
      <c r="E19" s="3"/>
      <c r="F19" s="3"/>
      <c r="G19" s="3"/>
      <c r="H19" s="3"/>
      <c r="I19" s="3"/>
      <c r="J19" s="3"/>
      <c r="K19" s="3"/>
      <c r="L19" s="3"/>
      <c r="M19" s="1"/>
      <c r="N19" s="3"/>
    </row>
    <row r="20" spans="1:14" ht="14.1" customHeight="1" x14ac:dyDescent="0.2">
      <c r="A20" s="3"/>
      <c r="B20" s="3"/>
      <c r="C20" s="3"/>
      <c r="D20" s="3"/>
      <c r="E20" s="3"/>
      <c r="F20" s="3"/>
      <c r="G20" s="3"/>
      <c r="H20" s="3"/>
      <c r="I20" s="3"/>
      <c r="J20" s="3"/>
      <c r="K20" s="3"/>
      <c r="L20" s="3"/>
      <c r="M20" s="1"/>
      <c r="N20" s="3"/>
    </row>
    <row r="21" spans="1:14" ht="14.1" customHeight="1" x14ac:dyDescent="0.2">
      <c r="A21" s="19" t="s">
        <v>56</v>
      </c>
      <c r="B21" s="3"/>
      <c r="C21" s="3"/>
      <c r="D21" s="3"/>
      <c r="E21" s="3"/>
      <c r="F21" s="3"/>
      <c r="G21" s="3"/>
      <c r="H21" s="3"/>
      <c r="I21" s="3"/>
      <c r="J21" s="3"/>
      <c r="K21" s="3"/>
      <c r="L21" s="3"/>
      <c r="M21" s="1" t="s">
        <v>57</v>
      </c>
      <c r="N21" s="3"/>
    </row>
    <row r="22" spans="1:14" ht="14.1" customHeight="1" x14ac:dyDescent="0.2">
      <c r="A22" s="19"/>
      <c r="B22" s="3"/>
      <c r="C22" s="3"/>
      <c r="D22" s="3"/>
      <c r="E22" s="3"/>
      <c r="F22" s="3"/>
      <c r="G22" s="3"/>
      <c r="H22" s="3"/>
      <c r="I22" s="3"/>
      <c r="J22" s="3"/>
      <c r="K22" s="3"/>
      <c r="L22" s="3"/>
      <c r="M22" s="1"/>
      <c r="N22" s="3"/>
    </row>
    <row r="23" spans="1:14" ht="14.1" customHeight="1" x14ac:dyDescent="0.2">
      <c r="A23" s="19" t="s">
        <v>58</v>
      </c>
      <c r="B23" s="3"/>
      <c r="C23" s="3"/>
      <c r="D23" s="3"/>
      <c r="E23" s="3"/>
      <c r="F23" s="3"/>
      <c r="G23" s="3"/>
      <c r="H23" s="3"/>
      <c r="I23" s="3"/>
      <c r="J23" s="3"/>
      <c r="K23" s="3"/>
      <c r="L23" s="3"/>
      <c r="M23" s="1" t="s">
        <v>59</v>
      </c>
      <c r="N23" s="3"/>
    </row>
    <row r="24" spans="1:14" ht="14.1" customHeight="1" x14ac:dyDescent="0.2">
      <c r="A24" s="19"/>
      <c r="B24" s="3"/>
      <c r="C24" s="3"/>
      <c r="D24" s="3"/>
      <c r="E24" s="3"/>
      <c r="F24" s="3"/>
      <c r="G24" s="3"/>
      <c r="H24" s="3"/>
      <c r="I24" s="3"/>
      <c r="J24" s="3"/>
      <c r="K24" s="3"/>
      <c r="L24" s="3"/>
      <c r="M24" s="1"/>
      <c r="N24" s="3"/>
    </row>
    <row r="25" spans="1:14" ht="14.1" customHeight="1" x14ac:dyDescent="0.2">
      <c r="A25" s="19" t="s">
        <v>60</v>
      </c>
      <c r="B25" s="3"/>
      <c r="C25" s="3"/>
      <c r="D25" s="3"/>
      <c r="E25" s="3"/>
      <c r="F25" s="3"/>
      <c r="G25" s="3"/>
      <c r="H25" s="3"/>
      <c r="I25" s="3"/>
      <c r="J25" s="3"/>
      <c r="K25" s="3"/>
      <c r="L25" s="3"/>
      <c r="M25" s="1" t="s">
        <v>61</v>
      </c>
      <c r="N25" s="3"/>
    </row>
    <row r="26" spans="1:14" ht="14.1" customHeight="1" x14ac:dyDescent="0.2">
      <c r="A26" s="19"/>
      <c r="B26" s="3"/>
      <c r="C26" s="3"/>
      <c r="D26" s="3"/>
      <c r="E26" s="3"/>
      <c r="F26" s="3"/>
      <c r="G26" s="3"/>
      <c r="H26" s="3"/>
      <c r="I26" s="3"/>
      <c r="J26" s="3"/>
      <c r="K26" s="3"/>
      <c r="L26" s="3"/>
      <c r="M26" s="1"/>
      <c r="N26" s="3"/>
    </row>
    <row r="27" spans="1:14" ht="14.1" customHeight="1" x14ac:dyDescent="0.2">
      <c r="A27" s="19" t="s">
        <v>62</v>
      </c>
      <c r="B27" s="3"/>
      <c r="C27" s="3"/>
      <c r="D27" s="3"/>
      <c r="E27" s="3"/>
      <c r="F27" s="3"/>
      <c r="G27" s="3"/>
      <c r="H27" s="3"/>
      <c r="I27" s="3"/>
      <c r="J27" s="3"/>
      <c r="K27" s="3"/>
      <c r="L27" s="3"/>
      <c r="M27" s="1" t="s">
        <v>63</v>
      </c>
      <c r="N27" s="3"/>
    </row>
    <row r="28" spans="1:14" ht="14.1" customHeight="1" x14ac:dyDescent="0.2">
      <c r="A28" s="19"/>
      <c r="B28" s="3"/>
      <c r="C28" s="3"/>
      <c r="D28" s="3"/>
      <c r="E28" s="3"/>
      <c r="F28" s="3"/>
      <c r="G28" s="3"/>
      <c r="H28" s="3"/>
      <c r="I28" s="3"/>
      <c r="J28" s="3"/>
      <c r="K28" s="3"/>
      <c r="L28" s="3"/>
      <c r="M28" s="1"/>
      <c r="N28" s="3"/>
    </row>
    <row r="29" spans="1:14" ht="14.1" customHeight="1" x14ac:dyDescent="0.2">
      <c r="A29" s="19" t="s">
        <v>64</v>
      </c>
      <c r="B29" s="3"/>
      <c r="C29" s="3"/>
      <c r="D29" s="3"/>
      <c r="E29" s="3"/>
      <c r="F29" s="3"/>
      <c r="G29" s="3"/>
      <c r="H29" s="3"/>
      <c r="I29" s="3"/>
      <c r="J29" s="3"/>
      <c r="K29" s="3"/>
      <c r="L29" s="3"/>
      <c r="M29" s="1" t="s">
        <v>65</v>
      </c>
      <c r="N29" s="3"/>
    </row>
    <row r="30" spans="1:14" ht="14.1" customHeight="1" x14ac:dyDescent="0.2">
      <c r="A30" s="19"/>
      <c r="B30" s="3"/>
      <c r="C30" s="3"/>
      <c r="D30" s="3"/>
      <c r="E30" s="3"/>
      <c r="F30" s="3"/>
      <c r="G30" s="3"/>
      <c r="H30" s="3"/>
      <c r="I30" s="3"/>
      <c r="J30" s="3"/>
      <c r="K30" s="3"/>
      <c r="L30" s="3"/>
      <c r="M30" s="1"/>
      <c r="N30" s="3"/>
    </row>
    <row r="31" spans="1:14" ht="14.1" customHeight="1" x14ac:dyDescent="0.2">
      <c r="A31" s="19" t="s">
        <v>66</v>
      </c>
      <c r="B31" s="3"/>
      <c r="C31" s="3"/>
      <c r="D31" s="3"/>
      <c r="E31" s="3"/>
      <c r="F31" s="3"/>
      <c r="G31" s="3"/>
      <c r="H31" s="3"/>
      <c r="I31" s="3"/>
      <c r="J31" s="3"/>
      <c r="K31" s="3"/>
      <c r="L31" s="3"/>
      <c r="M31" s="1" t="s">
        <v>67</v>
      </c>
      <c r="N31" s="3"/>
    </row>
    <row r="32" spans="1:14" ht="14.1" customHeight="1" x14ac:dyDescent="0.2">
      <c r="A32" s="19"/>
      <c r="B32" s="3"/>
      <c r="C32" s="3"/>
      <c r="D32" s="3"/>
      <c r="E32" s="3"/>
      <c r="F32" s="3"/>
      <c r="G32" s="3"/>
      <c r="H32" s="3"/>
      <c r="I32" s="3"/>
      <c r="J32" s="3"/>
      <c r="K32" s="3"/>
      <c r="L32" s="3"/>
      <c r="M32" s="1"/>
      <c r="N32" s="3"/>
    </row>
    <row r="33" spans="1:14" ht="14.1" customHeight="1" x14ac:dyDescent="0.2">
      <c r="A33" s="19" t="s">
        <v>68</v>
      </c>
      <c r="B33" s="3"/>
      <c r="C33" s="3"/>
      <c r="D33" s="3"/>
      <c r="E33" s="3"/>
      <c r="F33" s="3"/>
      <c r="G33" s="3"/>
      <c r="H33" s="3"/>
      <c r="I33" s="3"/>
      <c r="J33" s="3"/>
      <c r="K33" s="3"/>
      <c r="L33" s="3"/>
      <c r="M33" s="1" t="s">
        <v>69</v>
      </c>
      <c r="N33" s="3"/>
    </row>
    <row r="34" spans="1:14" ht="14.1" customHeight="1" x14ac:dyDescent="0.2">
      <c r="A34" s="19"/>
      <c r="B34" s="3"/>
      <c r="C34" s="3"/>
      <c r="D34" s="3"/>
      <c r="E34" s="3"/>
      <c r="F34" s="3"/>
      <c r="G34" s="3"/>
      <c r="H34" s="3"/>
      <c r="I34" s="3"/>
      <c r="J34" s="3"/>
      <c r="K34" s="3"/>
      <c r="L34" s="3"/>
      <c r="M34" s="1"/>
      <c r="N34" s="3"/>
    </row>
    <row r="35" spans="1:14" ht="14.1" customHeight="1" x14ac:dyDescent="0.2">
      <c r="A35" s="19" t="s">
        <v>70</v>
      </c>
      <c r="B35" s="3"/>
      <c r="C35" s="3"/>
      <c r="D35" s="3"/>
      <c r="E35" s="3"/>
      <c r="F35" s="3"/>
      <c r="G35" s="3"/>
      <c r="H35" s="3"/>
      <c r="I35" s="3"/>
      <c r="J35" s="3"/>
      <c r="K35" s="3"/>
      <c r="L35" s="3"/>
      <c r="M35" s="1" t="s">
        <v>71</v>
      </c>
      <c r="N35" s="3"/>
    </row>
    <row r="36" spans="1:14" ht="14.1" customHeight="1" x14ac:dyDescent="0.2">
      <c r="A36" s="19"/>
      <c r="B36" s="3"/>
      <c r="C36" s="3"/>
      <c r="D36" s="3"/>
      <c r="E36" s="3"/>
      <c r="F36" s="3"/>
      <c r="G36" s="3"/>
      <c r="H36" s="3"/>
      <c r="I36" s="3"/>
      <c r="J36" s="3"/>
      <c r="K36" s="3"/>
      <c r="L36" s="3"/>
      <c r="M36" s="1"/>
      <c r="N36" s="3"/>
    </row>
    <row r="37" spans="1:14" ht="14.1" customHeight="1" x14ac:dyDescent="0.2">
      <c r="A37" s="19" t="s">
        <v>72</v>
      </c>
      <c r="B37" s="3"/>
      <c r="C37" s="3"/>
      <c r="D37" s="3"/>
      <c r="E37" s="3"/>
      <c r="F37" s="3"/>
      <c r="G37" s="3"/>
      <c r="H37" s="3"/>
      <c r="I37" s="3"/>
      <c r="J37" s="3"/>
      <c r="K37" s="3"/>
      <c r="L37" s="3"/>
      <c r="M37" s="1" t="s">
        <v>73</v>
      </c>
      <c r="N37" s="3"/>
    </row>
    <row r="38" spans="1:14" ht="14.1" customHeight="1" x14ac:dyDescent="0.2">
      <c r="A38" s="19"/>
      <c r="B38" s="3"/>
      <c r="C38" s="3"/>
      <c r="D38" s="3"/>
      <c r="E38" s="3"/>
      <c r="F38" s="3"/>
      <c r="G38" s="3"/>
      <c r="H38" s="3"/>
      <c r="I38" s="3"/>
      <c r="J38" s="3"/>
      <c r="K38" s="3"/>
      <c r="L38" s="3"/>
      <c r="M38" s="1"/>
      <c r="N38" s="3"/>
    </row>
    <row r="39" spans="1:14" ht="14.1" customHeight="1" x14ac:dyDescent="0.2">
      <c r="A39" s="19" t="s">
        <v>74</v>
      </c>
      <c r="B39" s="3"/>
      <c r="C39" s="3"/>
      <c r="D39" s="3"/>
      <c r="E39" s="3"/>
      <c r="F39" s="3"/>
      <c r="G39" s="3"/>
      <c r="H39" s="3"/>
      <c r="I39" s="3"/>
      <c r="J39" s="3"/>
      <c r="K39" s="3"/>
      <c r="L39" s="3"/>
      <c r="M39" s="1" t="s">
        <v>75</v>
      </c>
      <c r="N39" s="3"/>
    </row>
    <row r="40" spans="1:14" ht="14.1" customHeight="1" x14ac:dyDescent="0.2">
      <c r="A40" s="3"/>
      <c r="B40" s="3"/>
      <c r="C40" s="3"/>
      <c r="D40" s="3"/>
      <c r="E40" s="3"/>
      <c r="F40" s="3"/>
      <c r="G40" s="3"/>
      <c r="H40" s="3"/>
      <c r="I40" s="3"/>
      <c r="J40" s="3"/>
      <c r="K40" s="3"/>
      <c r="L40" s="3"/>
      <c r="M40" s="1"/>
      <c r="N40" s="3"/>
    </row>
    <row r="41" spans="1:14" ht="14.1" customHeight="1" x14ac:dyDescent="0.2">
      <c r="A41" s="3" t="s">
        <v>76</v>
      </c>
      <c r="B41" s="3"/>
      <c r="C41" s="3"/>
      <c r="D41" s="3"/>
      <c r="E41" s="3"/>
      <c r="F41" s="3"/>
      <c r="G41" s="3"/>
      <c r="H41" s="3"/>
      <c r="I41" s="3"/>
      <c r="J41" s="3"/>
      <c r="K41" s="3"/>
      <c r="L41" s="3"/>
      <c r="M41" s="1"/>
      <c r="N41" s="3"/>
    </row>
    <row r="42" spans="1:14" ht="14.1" customHeight="1" x14ac:dyDescent="0.2">
      <c r="A42" s="3"/>
      <c r="B42" s="3"/>
      <c r="C42" s="3"/>
      <c r="D42" s="3"/>
      <c r="E42" s="3"/>
      <c r="F42" s="3"/>
      <c r="G42" s="3"/>
      <c r="H42" s="3"/>
      <c r="I42" s="3"/>
      <c r="J42" s="3"/>
      <c r="K42" s="3"/>
      <c r="L42" s="3"/>
      <c r="M42" s="1"/>
      <c r="N42" s="3"/>
    </row>
    <row r="43" spans="1:14" ht="14.1" customHeight="1" x14ac:dyDescent="0.2">
      <c r="A43" s="19" t="s">
        <v>77</v>
      </c>
      <c r="B43" s="3"/>
      <c r="C43" s="3"/>
      <c r="D43" s="3"/>
      <c r="E43" s="3"/>
      <c r="F43" s="3"/>
      <c r="G43" s="3"/>
      <c r="H43" s="3"/>
      <c r="I43" s="3"/>
      <c r="J43" s="3"/>
      <c r="K43" s="3"/>
      <c r="L43" s="3"/>
      <c r="M43" s="1" t="s">
        <v>78</v>
      </c>
      <c r="N43" s="3"/>
    </row>
    <row r="44" spans="1:14" ht="14.1" customHeight="1" x14ac:dyDescent="0.2">
      <c r="A44" s="19"/>
      <c r="B44" s="3"/>
      <c r="C44" s="3"/>
      <c r="D44" s="3"/>
      <c r="E44" s="3"/>
      <c r="F44" s="3"/>
      <c r="G44" s="3"/>
      <c r="H44" s="3"/>
      <c r="I44" s="3"/>
      <c r="J44" s="3"/>
      <c r="K44" s="3"/>
      <c r="L44" s="3"/>
      <c r="M44" s="1"/>
      <c r="N44" s="3"/>
    </row>
    <row r="45" spans="1:14" ht="14.1" customHeight="1" x14ac:dyDescent="0.2">
      <c r="A45" s="129" t="s">
        <v>79</v>
      </c>
      <c r="B45" s="3"/>
      <c r="C45" s="3"/>
      <c r="D45" s="3"/>
      <c r="E45" s="3"/>
      <c r="F45" s="3"/>
      <c r="G45" s="3"/>
      <c r="H45" s="3"/>
      <c r="I45" s="3"/>
      <c r="J45" s="3"/>
      <c r="K45" s="3"/>
      <c r="L45" s="3"/>
      <c r="M45" s="1" t="s">
        <v>80</v>
      </c>
      <c r="N45" s="3"/>
    </row>
    <row r="46" spans="1:14" ht="14.1" customHeight="1" x14ac:dyDescent="0.2">
      <c r="A46" s="19"/>
      <c r="B46" s="3"/>
      <c r="C46" s="3"/>
      <c r="D46" s="3"/>
      <c r="E46" s="3"/>
      <c r="F46" s="3"/>
      <c r="G46" s="3"/>
      <c r="H46" s="3"/>
      <c r="I46" s="3"/>
      <c r="J46" s="3"/>
      <c r="K46" s="3"/>
      <c r="L46" s="3"/>
      <c r="M46" s="1"/>
      <c r="N46" s="3"/>
    </row>
    <row r="47" spans="1:14" ht="14.1" customHeight="1" x14ac:dyDescent="0.2">
      <c r="A47" s="19" t="s">
        <v>81</v>
      </c>
      <c r="B47" s="3"/>
      <c r="C47" s="3"/>
      <c r="D47" s="3"/>
      <c r="E47" s="3"/>
      <c r="F47" s="3"/>
      <c r="G47" s="3"/>
      <c r="H47" s="3"/>
      <c r="I47" s="3"/>
      <c r="J47" s="3"/>
      <c r="K47" s="3"/>
      <c r="L47" s="3"/>
      <c r="M47" s="1" t="s">
        <v>82</v>
      </c>
      <c r="N47" s="3"/>
    </row>
    <row r="48" spans="1:14" ht="14.1" customHeight="1" x14ac:dyDescent="0.2">
      <c r="A48" s="19"/>
      <c r="B48" s="3"/>
      <c r="C48" s="3"/>
      <c r="D48" s="3"/>
      <c r="E48" s="3"/>
      <c r="F48" s="3"/>
      <c r="G48" s="3"/>
      <c r="H48" s="3"/>
      <c r="I48" s="3"/>
      <c r="J48" s="3"/>
      <c r="K48" s="3"/>
      <c r="L48" s="3"/>
      <c r="M48" s="1"/>
      <c r="N48" s="3"/>
    </row>
    <row r="49" spans="1:14" ht="14.1" customHeight="1" x14ac:dyDescent="0.2">
      <c r="A49" s="19" t="s">
        <v>83</v>
      </c>
      <c r="B49" s="3"/>
      <c r="C49" s="3"/>
      <c r="D49" s="3"/>
      <c r="E49" s="3"/>
      <c r="F49" s="3"/>
      <c r="G49" s="3"/>
      <c r="H49" s="3"/>
      <c r="I49" s="3"/>
      <c r="J49" s="3"/>
      <c r="K49" s="3"/>
      <c r="L49" s="3"/>
      <c r="M49" s="1" t="s">
        <v>84</v>
      </c>
      <c r="N49" s="3"/>
    </row>
    <row r="50" spans="1:14" ht="14.1" customHeight="1" x14ac:dyDescent="0.2">
      <c r="A50" s="19"/>
      <c r="B50" s="3"/>
      <c r="C50" s="3"/>
      <c r="D50" s="3"/>
      <c r="E50" s="3"/>
      <c r="F50" s="3"/>
      <c r="G50" s="3"/>
      <c r="H50" s="3"/>
      <c r="I50" s="3"/>
      <c r="J50" s="3"/>
      <c r="K50" s="3"/>
      <c r="L50" s="3"/>
      <c r="M50" s="1"/>
      <c r="N50" s="3"/>
    </row>
    <row r="51" spans="1:14" ht="14.1" customHeight="1" x14ac:dyDescent="0.2">
      <c r="A51" s="19" t="s">
        <v>85</v>
      </c>
      <c r="B51" s="3"/>
      <c r="C51" s="3"/>
      <c r="D51" s="3"/>
      <c r="E51" s="3"/>
      <c r="F51" s="3"/>
      <c r="G51" s="3"/>
      <c r="H51" s="3"/>
      <c r="I51" s="3"/>
      <c r="J51" s="3"/>
      <c r="K51" s="3"/>
      <c r="L51" s="3"/>
      <c r="M51" s="1" t="s">
        <v>86</v>
      </c>
      <c r="N51" s="3"/>
    </row>
    <row r="52" spans="1:14" ht="14.1" customHeight="1" x14ac:dyDescent="0.2">
      <c r="A52" s="19"/>
      <c r="B52" s="3"/>
      <c r="C52" s="3"/>
      <c r="D52" s="3"/>
      <c r="E52" s="3"/>
      <c r="F52" s="3"/>
      <c r="G52" s="3"/>
      <c r="H52" s="3"/>
      <c r="I52" s="3"/>
      <c r="J52" s="3"/>
      <c r="K52" s="3"/>
      <c r="L52" s="3"/>
      <c r="M52" s="1"/>
      <c r="N52" s="3"/>
    </row>
    <row r="53" spans="1:14" ht="14.1" customHeight="1" x14ac:dyDescent="0.2">
      <c r="A53" s="19" t="s">
        <v>87</v>
      </c>
      <c r="B53" s="3"/>
      <c r="C53" s="3"/>
      <c r="D53" s="3"/>
      <c r="E53" s="3"/>
      <c r="F53" s="3"/>
      <c r="G53" s="3"/>
      <c r="H53" s="3"/>
      <c r="I53" s="3"/>
      <c r="J53" s="3"/>
      <c r="K53" s="3"/>
      <c r="L53" s="3"/>
      <c r="M53" s="1" t="s">
        <v>88</v>
      </c>
      <c r="N53" s="3"/>
    </row>
    <row r="54" spans="1:14" ht="14.1" customHeight="1" x14ac:dyDescent="0.2">
      <c r="A54" s="19"/>
      <c r="B54" s="3"/>
      <c r="C54" s="3"/>
      <c r="D54" s="3"/>
      <c r="E54" s="3"/>
      <c r="F54" s="3"/>
      <c r="G54" s="3"/>
      <c r="H54" s="3"/>
      <c r="I54" s="3"/>
      <c r="J54" s="3"/>
      <c r="K54" s="3"/>
      <c r="L54" s="3"/>
      <c r="M54" s="1"/>
      <c r="N54" s="3"/>
    </row>
    <row r="55" spans="1:14" ht="14.1" customHeight="1" x14ac:dyDescent="0.2">
      <c r="A55" s="19" t="s">
        <v>89</v>
      </c>
      <c r="B55" s="3"/>
      <c r="C55" s="3"/>
      <c r="D55" s="3"/>
      <c r="E55" s="3"/>
      <c r="F55" s="3"/>
      <c r="G55" s="3"/>
      <c r="H55" s="3"/>
      <c r="I55" s="3"/>
      <c r="J55" s="3"/>
      <c r="K55" s="3"/>
      <c r="L55" s="3"/>
      <c r="M55" s="1" t="s">
        <v>90</v>
      </c>
      <c r="N55" s="3"/>
    </row>
    <row r="56" spans="1:14" ht="14.1" customHeight="1" x14ac:dyDescent="0.2">
      <c r="A56" s="3"/>
      <c r="B56" s="3"/>
      <c r="C56" s="3"/>
      <c r="D56" s="3"/>
      <c r="E56" s="3"/>
      <c r="F56" s="3"/>
      <c r="G56" s="3"/>
      <c r="H56" s="3"/>
      <c r="I56" s="3"/>
      <c r="J56" s="3"/>
      <c r="K56" s="3"/>
      <c r="L56" s="3"/>
      <c r="M56" s="3"/>
      <c r="N56" s="3"/>
    </row>
    <row r="57" spans="1:14" ht="14.1" customHeight="1" x14ac:dyDescent="0.2">
      <c r="A57" s="3" t="s">
        <v>91</v>
      </c>
      <c r="B57" s="3"/>
      <c r="C57" s="3"/>
      <c r="D57" s="3"/>
      <c r="E57" s="3"/>
      <c r="F57" s="3"/>
      <c r="G57" s="3"/>
      <c r="H57" s="3"/>
      <c r="I57" s="3"/>
      <c r="J57" s="3"/>
      <c r="K57" s="3"/>
      <c r="L57" s="3"/>
      <c r="M57" s="3"/>
      <c r="N57" s="3"/>
    </row>
    <row r="58" spans="1:14" ht="14.1" customHeight="1" x14ac:dyDescent="0.2">
      <c r="A58" s="3"/>
      <c r="B58" s="3"/>
      <c r="C58" s="3"/>
      <c r="D58" s="3"/>
      <c r="E58" s="3"/>
      <c r="F58" s="3"/>
      <c r="G58" s="3"/>
      <c r="H58" s="3"/>
      <c r="I58" s="3"/>
      <c r="J58" s="3"/>
      <c r="K58" s="3"/>
      <c r="L58" s="3"/>
      <c r="M58" s="3"/>
      <c r="N58" s="3"/>
    </row>
    <row r="59" spans="1:14" ht="14.1" customHeight="1" x14ac:dyDescent="0.2">
      <c r="A59" s="19" t="s">
        <v>92</v>
      </c>
      <c r="B59" s="3"/>
      <c r="C59" s="3"/>
      <c r="D59" s="3"/>
      <c r="E59" s="3"/>
      <c r="F59" s="3"/>
      <c r="G59" s="3"/>
      <c r="H59" s="3"/>
      <c r="I59" s="3"/>
      <c r="J59" s="3"/>
      <c r="K59" s="3"/>
      <c r="L59" s="3"/>
      <c r="M59" s="1" t="s">
        <v>91</v>
      </c>
      <c r="N59" s="3"/>
    </row>
    <row r="60" spans="1:14" ht="14.1" customHeight="1" x14ac:dyDescent="0.2">
      <c r="A60" s="3"/>
      <c r="B60" s="3"/>
      <c r="C60" s="3"/>
      <c r="D60" s="3"/>
      <c r="E60" s="3"/>
      <c r="F60" s="3"/>
      <c r="G60" s="3"/>
      <c r="H60" s="3"/>
      <c r="I60" s="3"/>
      <c r="J60" s="3"/>
      <c r="K60" s="3"/>
      <c r="L60" s="3"/>
      <c r="M60" s="3"/>
      <c r="N60" s="3"/>
    </row>
    <row r="61" spans="1:14" ht="14.1" customHeight="1" x14ac:dyDescent="0.2">
      <c r="A61" s="3"/>
      <c r="B61" s="3"/>
      <c r="C61" s="3"/>
      <c r="D61" s="3"/>
      <c r="E61" s="3"/>
      <c r="F61" s="3"/>
      <c r="G61" s="3"/>
      <c r="H61" s="3"/>
      <c r="I61" s="3"/>
      <c r="J61" s="3"/>
      <c r="K61" s="3"/>
      <c r="L61" s="3"/>
      <c r="M61" s="1"/>
      <c r="N61" s="3"/>
    </row>
    <row r="62" spans="1:14" ht="14.1" customHeight="1" x14ac:dyDescent="0.2">
      <c r="A62" s="3"/>
      <c r="B62" s="3"/>
      <c r="C62" s="3"/>
      <c r="D62" s="3"/>
      <c r="E62" s="3"/>
      <c r="F62" s="3"/>
      <c r="G62" s="3"/>
      <c r="H62" s="3"/>
      <c r="I62" s="3"/>
      <c r="J62" s="3"/>
      <c r="K62" s="3"/>
      <c r="L62" s="3"/>
      <c r="M62" s="3"/>
      <c r="N62" s="3"/>
    </row>
    <row r="63" spans="1:14" ht="14.1" customHeight="1" x14ac:dyDescent="0.2">
      <c r="A63" s="3"/>
      <c r="B63" s="3"/>
      <c r="C63" s="3"/>
      <c r="D63" s="3"/>
      <c r="E63" s="3"/>
      <c r="F63" s="3"/>
      <c r="G63" s="3"/>
      <c r="H63" s="3"/>
      <c r="I63" s="3"/>
      <c r="J63" s="3"/>
      <c r="K63" s="3"/>
      <c r="L63" s="3"/>
      <c r="M63" s="3"/>
      <c r="N63" s="3"/>
    </row>
    <row r="64" spans="1:14" ht="14.1" customHeight="1" x14ac:dyDescent="0.2">
      <c r="A64" s="3"/>
      <c r="B64" s="3"/>
      <c r="C64" s="3"/>
      <c r="D64" s="3"/>
      <c r="E64" s="3"/>
      <c r="F64" s="3"/>
      <c r="G64" s="3"/>
      <c r="H64" s="3"/>
      <c r="I64" s="3"/>
      <c r="J64" s="3"/>
      <c r="K64" s="3"/>
      <c r="L64" s="3"/>
      <c r="M64" s="3"/>
      <c r="N64" s="3"/>
    </row>
  </sheetData>
  <mergeCells count="5">
    <mergeCell ref="A3:N3"/>
    <mergeCell ref="A4:N4"/>
    <mergeCell ref="A1:N1"/>
    <mergeCell ref="A2:N2"/>
    <mergeCell ref="A19:B19"/>
  </mergeCells>
  <pageMargins left="0.75" right="0.75" top="1" bottom="1" header="0.5" footer="0.5"/>
  <pageSetup scale="54" orientation="landscape" r:id="rId1"/>
  <headerFooter differentFirst="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8"/>
  <sheetViews>
    <sheetView showGridLines="0" showRuler="0" zoomScaleNormal="100" zoomScaleSheetLayoutView="85" workbookViewId="0">
      <selection sqref="A1:W1"/>
    </sheetView>
  </sheetViews>
  <sheetFormatPr defaultColWidth="13.7109375" defaultRowHeight="12.75" x14ac:dyDescent="0.2"/>
  <cols>
    <col min="1" max="1" width="53.28515625" customWidth="1"/>
    <col min="2" max="4" width="2.7109375" customWidth="1"/>
    <col min="5" max="5" width="12.7109375" customWidth="1"/>
    <col min="6" max="6" width="2" customWidth="1"/>
    <col min="7" max="7" width="11.140625" customWidth="1"/>
    <col min="8" max="8" width="2" customWidth="1"/>
    <col min="9" max="9" width="12.140625" customWidth="1"/>
    <col min="10" max="10" width="2" customWidth="1"/>
    <col min="11" max="11" width="11.140625" customWidth="1"/>
    <col min="12" max="12" width="2" customWidth="1"/>
    <col min="13" max="13" width="12.140625" customWidth="1"/>
    <col min="14" max="14" width="2" customWidth="1"/>
    <col min="15" max="15" width="11.140625" customWidth="1"/>
    <col min="16" max="16" width="2" customWidth="1"/>
    <col min="17" max="18" width="1.42578125" customWidth="1"/>
    <col min="19" max="19" width="12.7109375" customWidth="1"/>
    <col min="20" max="20" width="1.42578125" customWidth="1"/>
    <col min="21" max="21" width="12.7109375" customWidth="1"/>
    <col min="22" max="22" width="1.42578125" customWidth="1"/>
    <col min="23" max="23" width="11.140625" customWidth="1"/>
  </cols>
  <sheetData>
    <row r="1" spans="1:23" ht="17.45" customHeight="1" x14ac:dyDescent="0.25">
      <c r="A1" s="180" t="s">
        <v>37</v>
      </c>
      <c r="B1" s="180"/>
      <c r="C1" s="180"/>
      <c r="D1" s="180"/>
      <c r="E1" s="180"/>
      <c r="F1" s="180"/>
      <c r="G1" s="180"/>
      <c r="H1" s="180"/>
      <c r="I1" s="180"/>
      <c r="J1" s="180"/>
      <c r="K1" s="180"/>
      <c r="L1" s="180"/>
      <c r="M1" s="180"/>
      <c r="N1" s="180"/>
      <c r="O1" s="180"/>
      <c r="P1" s="180"/>
      <c r="Q1" s="180"/>
      <c r="R1" s="180"/>
      <c r="S1" s="180"/>
      <c r="T1" s="180"/>
      <c r="U1" s="180"/>
      <c r="V1" s="180"/>
      <c r="W1" s="180"/>
    </row>
    <row r="2" spans="1:23" ht="17.45" customHeight="1" x14ac:dyDescent="0.25">
      <c r="A2" s="180" t="s">
        <v>411</v>
      </c>
      <c r="B2" s="180"/>
      <c r="C2" s="180"/>
      <c r="D2" s="180"/>
      <c r="E2" s="180"/>
      <c r="F2" s="180"/>
      <c r="G2" s="180"/>
      <c r="H2" s="180"/>
      <c r="I2" s="180"/>
      <c r="J2" s="180"/>
      <c r="K2" s="180"/>
      <c r="L2" s="180"/>
      <c r="M2" s="180"/>
      <c r="N2" s="180"/>
      <c r="O2" s="180"/>
      <c r="P2" s="180"/>
      <c r="Q2" s="180"/>
      <c r="R2" s="180"/>
      <c r="S2" s="180"/>
      <c r="T2" s="180"/>
      <c r="U2" s="180"/>
      <c r="V2" s="180"/>
      <c r="W2" s="180"/>
    </row>
    <row r="3" spans="1:23" ht="14.1" customHeight="1" x14ac:dyDescent="0.2">
      <c r="A3" s="161" t="s">
        <v>137</v>
      </c>
      <c r="B3" s="161"/>
      <c r="C3" s="161"/>
      <c r="D3" s="161"/>
      <c r="E3" s="161"/>
      <c r="F3" s="161"/>
      <c r="G3" s="161"/>
      <c r="H3" s="161"/>
      <c r="I3" s="161"/>
      <c r="J3" s="161"/>
      <c r="K3" s="161"/>
      <c r="L3" s="161"/>
      <c r="M3" s="161"/>
      <c r="N3" s="161"/>
      <c r="O3" s="161"/>
      <c r="P3" s="161"/>
      <c r="Q3" s="161"/>
      <c r="R3" s="161"/>
      <c r="S3" s="161"/>
      <c r="T3" s="161"/>
      <c r="U3" s="161"/>
      <c r="V3" s="161"/>
      <c r="W3" s="161"/>
    </row>
    <row r="4" spans="1:23" ht="14.1" customHeight="1" x14ac:dyDescent="0.2">
      <c r="A4" s="1"/>
      <c r="B4" s="1"/>
      <c r="C4" s="1"/>
      <c r="D4" s="1"/>
      <c r="E4" s="1"/>
      <c r="F4" s="1"/>
      <c r="G4" s="1"/>
      <c r="H4" s="1"/>
      <c r="I4" s="1"/>
      <c r="J4" s="1"/>
      <c r="K4" s="1"/>
      <c r="L4" s="1"/>
      <c r="M4" s="1"/>
      <c r="N4" s="1"/>
      <c r="O4" s="1"/>
      <c r="P4" s="1"/>
      <c r="Q4" s="1"/>
      <c r="R4" s="1"/>
      <c r="S4" s="1"/>
      <c r="T4" s="1"/>
      <c r="U4" s="1"/>
      <c r="V4" s="1"/>
      <c r="W4" s="1"/>
    </row>
    <row r="5" spans="1:23" ht="14.1" customHeight="1" x14ac:dyDescent="0.2">
      <c r="A5" s="1"/>
      <c r="B5" s="1"/>
      <c r="C5" s="1"/>
      <c r="D5" s="1"/>
      <c r="E5" s="1"/>
      <c r="F5" s="42"/>
      <c r="G5" s="1"/>
      <c r="H5" s="1"/>
      <c r="I5" s="1"/>
      <c r="J5" s="1"/>
      <c r="K5" s="1"/>
      <c r="L5" s="1"/>
      <c r="M5" s="1"/>
      <c r="N5" s="1"/>
      <c r="O5" s="1"/>
      <c r="P5" s="1"/>
      <c r="Q5" s="1"/>
      <c r="R5" s="42"/>
      <c r="S5" s="1"/>
      <c r="T5" s="1"/>
      <c r="U5" s="1"/>
      <c r="V5" s="1"/>
      <c r="W5" s="1"/>
    </row>
    <row r="6" spans="1:23" ht="14.1" customHeight="1" x14ac:dyDescent="0.2">
      <c r="A6" s="20"/>
      <c r="B6" s="20"/>
      <c r="C6" s="20"/>
      <c r="D6" s="3"/>
      <c r="E6" s="162" t="s">
        <v>99</v>
      </c>
      <c r="F6" s="162"/>
      <c r="G6" s="162"/>
      <c r="H6" s="162"/>
      <c r="I6" s="162"/>
      <c r="J6" s="162"/>
      <c r="K6" s="162"/>
      <c r="L6" s="162"/>
      <c r="M6" s="162"/>
      <c r="N6" s="3"/>
      <c r="O6" s="1" t="s">
        <v>100</v>
      </c>
      <c r="P6" s="3"/>
      <c r="Q6" s="41"/>
      <c r="R6" s="23"/>
      <c r="S6" s="162" t="s">
        <v>101</v>
      </c>
      <c r="T6" s="162"/>
      <c r="U6" s="162"/>
      <c r="V6" s="162"/>
      <c r="W6" s="162"/>
    </row>
    <row r="7" spans="1:23" ht="14.1" customHeight="1" x14ac:dyDescent="0.2">
      <c r="A7" s="20"/>
      <c r="B7" s="20"/>
      <c r="C7" s="20"/>
      <c r="D7" s="3"/>
      <c r="E7" s="18" t="s">
        <v>102</v>
      </c>
      <c r="F7" s="123"/>
      <c r="G7" s="18" t="s">
        <v>103</v>
      </c>
      <c r="H7" s="18"/>
      <c r="I7" s="18" t="s">
        <v>104</v>
      </c>
      <c r="J7" s="18"/>
      <c r="K7" s="18" t="s">
        <v>105</v>
      </c>
      <c r="L7" s="18"/>
      <c r="M7" s="18" t="s">
        <v>102</v>
      </c>
      <c r="N7" s="1"/>
      <c r="O7" s="1" t="s">
        <v>106</v>
      </c>
      <c r="P7" s="1"/>
      <c r="Q7" s="41"/>
      <c r="R7" s="42"/>
      <c r="S7" s="18" t="s">
        <v>102</v>
      </c>
      <c r="T7" s="18"/>
      <c r="U7" s="18" t="s">
        <v>102</v>
      </c>
      <c r="V7" s="18"/>
      <c r="W7" s="18"/>
    </row>
    <row r="8" spans="1:23" ht="14.1" customHeight="1" x14ac:dyDescent="0.2">
      <c r="A8" s="20"/>
      <c r="B8" s="20"/>
      <c r="C8" s="20"/>
      <c r="D8" s="20"/>
      <c r="E8" s="22">
        <v>2018</v>
      </c>
      <c r="F8" s="42"/>
      <c r="G8" s="22">
        <v>2018</v>
      </c>
      <c r="H8" s="1"/>
      <c r="I8" s="22">
        <v>2018</v>
      </c>
      <c r="J8" s="1"/>
      <c r="K8" s="22">
        <v>2017</v>
      </c>
      <c r="L8" s="1"/>
      <c r="M8" s="22">
        <v>2017</v>
      </c>
      <c r="N8" s="1"/>
      <c r="O8" s="10" t="s">
        <v>107</v>
      </c>
      <c r="P8" s="1"/>
      <c r="Q8" s="41"/>
      <c r="R8" s="42"/>
      <c r="S8" s="22">
        <v>2018</v>
      </c>
      <c r="T8" s="1"/>
      <c r="U8" s="22">
        <v>2017</v>
      </c>
      <c r="V8" s="1"/>
      <c r="W8" s="10" t="s">
        <v>108</v>
      </c>
    </row>
    <row r="9" spans="1:23" ht="14.1" customHeight="1" x14ac:dyDescent="0.2">
      <c r="A9" s="71" t="s">
        <v>412</v>
      </c>
      <c r="B9" s="20"/>
      <c r="C9" s="20"/>
      <c r="D9" s="20"/>
      <c r="E9" s="18"/>
      <c r="F9" s="42"/>
      <c r="G9" s="18"/>
      <c r="H9" s="1"/>
      <c r="I9" s="18"/>
      <c r="J9" s="1"/>
      <c r="K9" s="18"/>
      <c r="L9" s="1"/>
      <c r="M9" s="18"/>
      <c r="N9" s="1"/>
      <c r="O9" s="18"/>
      <c r="P9" s="1"/>
      <c r="Q9" s="41"/>
      <c r="R9" s="42"/>
      <c r="S9" s="18"/>
      <c r="T9" s="1"/>
      <c r="U9" s="18"/>
      <c r="V9" s="1"/>
      <c r="W9" s="18"/>
    </row>
    <row r="10" spans="1:23" ht="14.1" customHeight="1" x14ac:dyDescent="0.2">
      <c r="A10" s="20"/>
      <c r="B10" s="20"/>
      <c r="C10" s="20"/>
      <c r="D10" s="20"/>
      <c r="E10" s="3"/>
      <c r="F10" s="23"/>
      <c r="G10" s="3"/>
      <c r="H10" s="3"/>
      <c r="I10" s="3"/>
      <c r="J10" s="3"/>
      <c r="K10" s="3"/>
      <c r="L10" s="3"/>
      <c r="M10" s="3"/>
      <c r="N10" s="3"/>
      <c r="O10" s="3"/>
      <c r="P10" s="3"/>
      <c r="Q10" s="41"/>
      <c r="R10" s="23"/>
      <c r="S10" s="3"/>
      <c r="T10" s="3"/>
      <c r="U10" s="3"/>
      <c r="V10" s="3"/>
      <c r="W10" s="3"/>
    </row>
    <row r="11" spans="1:23" ht="14.1" customHeight="1" x14ac:dyDescent="0.2">
      <c r="A11" s="49" t="s">
        <v>154</v>
      </c>
      <c r="B11" s="49"/>
      <c r="D11" s="3"/>
      <c r="E11" s="24">
        <v>116328</v>
      </c>
      <c r="F11" s="25"/>
      <c r="G11" s="24">
        <v>71978</v>
      </c>
      <c r="H11" s="35"/>
      <c r="I11" s="24">
        <v>2892</v>
      </c>
      <c r="J11" s="37"/>
      <c r="K11" s="24">
        <v>92368</v>
      </c>
      <c r="L11" s="37"/>
      <c r="M11" s="24">
        <v>160512</v>
      </c>
      <c r="N11" s="37"/>
      <c r="O11" s="24">
        <f>ROUND(E11-M11,0)</f>
        <v>-44184</v>
      </c>
      <c r="P11" s="37"/>
      <c r="Q11" s="44"/>
      <c r="R11" s="25"/>
      <c r="S11" s="24">
        <v>191198</v>
      </c>
      <c r="T11" s="37"/>
      <c r="U11" s="24">
        <v>281066</v>
      </c>
      <c r="V11" s="37"/>
      <c r="W11" s="24">
        <f>ROUND(S11-U11,0)</f>
        <v>-89868</v>
      </c>
    </row>
    <row r="12" spans="1:23" ht="14.1" customHeight="1" x14ac:dyDescent="0.2">
      <c r="A12" s="49" t="s">
        <v>158</v>
      </c>
      <c r="B12" s="49"/>
      <c r="D12" s="3"/>
      <c r="E12" s="26">
        <v>90</v>
      </c>
      <c r="F12" s="25"/>
      <c r="G12" s="26">
        <v>41</v>
      </c>
      <c r="H12" s="35"/>
      <c r="I12" s="26">
        <v>10</v>
      </c>
      <c r="J12" s="37"/>
      <c r="K12" s="26">
        <v>-6</v>
      </c>
      <c r="L12" s="37"/>
      <c r="M12" s="26">
        <v>8</v>
      </c>
      <c r="N12" s="37"/>
      <c r="O12" s="26">
        <f>ROUND(E12-M12,0)</f>
        <v>82</v>
      </c>
      <c r="P12" s="37"/>
      <c r="Q12" s="44"/>
      <c r="R12" s="25"/>
      <c r="S12" s="26">
        <v>141</v>
      </c>
      <c r="T12" s="37"/>
      <c r="U12" s="26">
        <v>7</v>
      </c>
      <c r="V12" s="37"/>
      <c r="W12" s="26">
        <f>ROUND(S12-U12,0)</f>
        <v>134</v>
      </c>
    </row>
    <row r="13" spans="1:23" ht="14.1" customHeight="1" x14ac:dyDescent="0.2">
      <c r="A13" s="49" t="s">
        <v>159</v>
      </c>
      <c r="B13" s="49"/>
      <c r="D13" s="3"/>
      <c r="E13" s="37"/>
      <c r="F13" s="25"/>
      <c r="G13" s="37"/>
      <c r="H13" s="35"/>
      <c r="I13" s="37"/>
      <c r="J13" s="37"/>
      <c r="K13" s="37"/>
      <c r="L13" s="37"/>
      <c r="M13" s="37"/>
      <c r="N13" s="37"/>
      <c r="O13" s="37"/>
      <c r="P13" s="37"/>
      <c r="Q13" s="44"/>
      <c r="R13" s="25"/>
      <c r="S13" s="37"/>
      <c r="T13" s="37"/>
      <c r="U13" s="37"/>
      <c r="V13" s="37"/>
      <c r="W13" s="37"/>
    </row>
    <row r="14" spans="1:23" ht="14.1" customHeight="1" x14ac:dyDescent="0.2">
      <c r="A14" s="50" t="s">
        <v>413</v>
      </c>
      <c r="B14" s="64"/>
      <c r="D14" s="3"/>
      <c r="E14" s="51">
        <v>-57</v>
      </c>
      <c r="F14" s="25"/>
      <c r="G14" s="51">
        <v>-3766</v>
      </c>
      <c r="H14" s="35"/>
      <c r="I14" s="51">
        <v>-1693</v>
      </c>
      <c r="J14" s="37"/>
      <c r="K14" s="51">
        <v>1420</v>
      </c>
      <c r="L14" s="37"/>
      <c r="M14" s="51">
        <v>1495</v>
      </c>
      <c r="N14" s="37"/>
      <c r="O14" s="51">
        <f>ROUND(E14-M14,0)</f>
        <v>-1552</v>
      </c>
      <c r="P14" s="37"/>
      <c r="Q14" s="44"/>
      <c r="R14" s="25"/>
      <c r="S14" s="51">
        <v>-5516</v>
      </c>
      <c r="T14" s="37"/>
      <c r="U14" s="51">
        <v>185</v>
      </c>
      <c r="V14" s="37"/>
      <c r="W14" s="51">
        <f>ROUND(S14-U14,0)</f>
        <v>-5701</v>
      </c>
    </row>
    <row r="15" spans="1:23" ht="15" customHeight="1" x14ac:dyDescent="0.2">
      <c r="A15" s="50" t="s">
        <v>168</v>
      </c>
      <c r="B15" s="52"/>
      <c r="D15" s="2"/>
      <c r="E15" s="55">
        <v>116361</v>
      </c>
      <c r="F15" s="25"/>
      <c r="G15" s="55">
        <f>ROUND(SUM(G11:G14),0)</f>
        <v>68253</v>
      </c>
      <c r="H15" s="35"/>
      <c r="I15" s="55">
        <f>ROUND(SUM(I11:I14),0)</f>
        <v>1209</v>
      </c>
      <c r="J15" s="37"/>
      <c r="K15" s="55">
        <f>ROUND(SUM(K11:K14),0)</f>
        <v>93782</v>
      </c>
      <c r="L15" s="61"/>
      <c r="M15" s="55">
        <f>ROUND(SUM(M11:M14),0)</f>
        <v>162015</v>
      </c>
      <c r="N15" s="61"/>
      <c r="O15" s="55">
        <f>ROUND(SUM(O11:O14),0)</f>
        <v>-45654</v>
      </c>
      <c r="P15" s="61"/>
      <c r="Q15" s="44"/>
      <c r="R15" s="25"/>
      <c r="S15" s="55">
        <v>185823</v>
      </c>
      <c r="T15" s="61"/>
      <c r="U15" s="55">
        <f>ROUND(SUM(U11:U14),0)</f>
        <v>281258</v>
      </c>
      <c r="V15" s="61"/>
      <c r="W15" s="55">
        <f>ROUND(SUM(W11:W14),0)</f>
        <v>-95435</v>
      </c>
    </row>
    <row r="16" spans="1:23" ht="15" customHeight="1" x14ac:dyDescent="0.2">
      <c r="A16" s="3"/>
      <c r="B16" s="3"/>
      <c r="C16" s="3"/>
      <c r="D16" s="3"/>
      <c r="E16" s="62"/>
      <c r="F16" s="25"/>
      <c r="G16" s="34"/>
      <c r="H16" s="35"/>
      <c r="I16" s="34"/>
      <c r="J16" s="37"/>
      <c r="K16" s="34"/>
      <c r="L16" s="37"/>
      <c r="M16" s="34"/>
      <c r="N16" s="37"/>
      <c r="O16" s="34"/>
      <c r="P16" s="37"/>
      <c r="Q16" s="44"/>
      <c r="R16" s="25"/>
      <c r="S16" s="62"/>
      <c r="U16" s="62"/>
      <c r="W16" s="62"/>
    </row>
    <row r="17" spans="1:23" ht="14.1" customHeight="1" x14ac:dyDescent="0.2">
      <c r="A17" s="3"/>
      <c r="B17" s="3"/>
      <c r="C17" s="3"/>
      <c r="D17" s="3"/>
      <c r="E17" s="37"/>
      <c r="F17" s="25"/>
      <c r="G17" s="37"/>
      <c r="H17" s="35"/>
      <c r="I17" s="37"/>
      <c r="J17" s="37"/>
      <c r="K17" s="37"/>
      <c r="L17" s="37"/>
      <c r="M17" s="37"/>
      <c r="N17" s="37"/>
      <c r="O17" s="37"/>
      <c r="P17" s="37"/>
      <c r="Q17" s="44"/>
      <c r="R17" s="25"/>
    </row>
    <row r="18" spans="1:23" ht="14.1" customHeight="1" x14ac:dyDescent="0.2">
      <c r="A18" s="71" t="s">
        <v>414</v>
      </c>
      <c r="B18" s="20"/>
      <c r="C18" s="20"/>
      <c r="D18" s="3"/>
      <c r="F18" s="25"/>
      <c r="G18" s="37"/>
      <c r="H18" s="35"/>
      <c r="I18" s="37"/>
      <c r="J18" s="37"/>
      <c r="K18" s="37"/>
      <c r="L18" s="37"/>
      <c r="M18" s="37"/>
      <c r="N18" s="37"/>
      <c r="O18" s="37"/>
      <c r="P18" s="37"/>
      <c r="Q18" s="44"/>
      <c r="R18" s="25"/>
    </row>
    <row r="19" spans="1:23" ht="14.1" customHeight="1" x14ac:dyDescent="0.2">
      <c r="A19" s="2"/>
      <c r="B19" s="2"/>
      <c r="C19" s="3"/>
      <c r="D19" s="3"/>
      <c r="E19" s="37"/>
      <c r="F19" s="25"/>
      <c r="G19" s="37"/>
      <c r="H19" s="35"/>
      <c r="I19" s="37"/>
      <c r="J19" s="37"/>
      <c r="K19" s="37"/>
      <c r="L19" s="37"/>
      <c r="M19" s="37"/>
      <c r="N19" s="37"/>
      <c r="O19" s="37"/>
      <c r="P19" s="37"/>
      <c r="Q19" s="44"/>
      <c r="R19" s="25"/>
      <c r="S19" s="37"/>
      <c r="T19" s="37"/>
      <c r="U19" s="37"/>
      <c r="V19" s="37"/>
      <c r="W19" s="37"/>
    </row>
    <row r="20" spans="1:23" ht="14.1" customHeight="1" x14ac:dyDescent="0.2">
      <c r="A20" s="49" t="s">
        <v>154</v>
      </c>
      <c r="B20" s="21"/>
      <c r="D20" s="3"/>
      <c r="E20" s="24">
        <v>65490</v>
      </c>
      <c r="F20" s="25"/>
      <c r="G20" s="24">
        <v>60840</v>
      </c>
      <c r="H20" s="35"/>
      <c r="I20" s="24">
        <v>47262</v>
      </c>
      <c r="J20" s="37"/>
      <c r="K20" s="24">
        <v>80810</v>
      </c>
      <c r="L20" s="37"/>
      <c r="M20" s="24">
        <v>67126</v>
      </c>
      <c r="N20" s="37"/>
      <c r="O20" s="24">
        <f>ROUND(E20-M20,0)</f>
        <v>-1636</v>
      </c>
      <c r="P20" s="37"/>
      <c r="Q20" s="44"/>
      <c r="R20" s="25"/>
      <c r="S20" s="24">
        <v>173592</v>
      </c>
      <c r="T20" s="37"/>
      <c r="U20" s="24">
        <v>239898</v>
      </c>
      <c r="V20" s="37"/>
      <c r="W20" s="24">
        <f>ROUND(S20-U20,0)</f>
        <v>-66306</v>
      </c>
    </row>
    <row r="21" spans="1:23" ht="14.1" customHeight="1" x14ac:dyDescent="0.2">
      <c r="A21" s="49" t="s">
        <v>415</v>
      </c>
      <c r="B21" s="21"/>
      <c r="D21" s="3"/>
      <c r="E21" s="26">
        <v>29414</v>
      </c>
      <c r="F21" s="25"/>
      <c r="G21" s="26">
        <v>19587</v>
      </c>
      <c r="H21" s="35"/>
      <c r="I21" s="26">
        <v>26027</v>
      </c>
      <c r="J21" s="37"/>
      <c r="K21" s="26">
        <v>13824</v>
      </c>
      <c r="L21" s="37"/>
      <c r="M21" s="26">
        <v>5502</v>
      </c>
      <c r="N21" s="37"/>
      <c r="O21" s="26">
        <f>ROUND(E21-M21,0)</f>
        <v>23912</v>
      </c>
      <c r="P21" s="37"/>
      <c r="Q21" s="44"/>
      <c r="R21" s="25"/>
      <c r="S21" s="26">
        <v>75028</v>
      </c>
      <c r="T21" s="37"/>
      <c r="U21" s="26">
        <v>20328</v>
      </c>
      <c r="V21" s="37"/>
      <c r="W21" s="26">
        <f>ROUND(S21-U21,0)</f>
        <v>54700</v>
      </c>
    </row>
    <row r="22" spans="1:23" ht="14.1" customHeight="1" x14ac:dyDescent="0.2">
      <c r="A22" s="49" t="s">
        <v>159</v>
      </c>
      <c r="B22" s="21"/>
      <c r="D22" s="3"/>
      <c r="E22" s="37"/>
      <c r="F22" s="25"/>
      <c r="G22" s="37"/>
      <c r="H22" s="35"/>
      <c r="I22" s="37"/>
      <c r="J22" s="37"/>
      <c r="K22" s="37"/>
      <c r="L22" s="37"/>
      <c r="M22" s="37"/>
      <c r="N22" s="37"/>
      <c r="O22" s="37"/>
      <c r="P22" s="37"/>
      <c r="Q22" s="44"/>
      <c r="R22" s="25"/>
      <c r="S22" s="37"/>
      <c r="T22" s="37"/>
      <c r="U22" s="37"/>
      <c r="V22" s="37"/>
      <c r="W22" s="37"/>
    </row>
    <row r="23" spans="1:23" ht="14.1" customHeight="1" x14ac:dyDescent="0.2">
      <c r="A23" s="50" t="s">
        <v>413</v>
      </c>
      <c r="D23" s="3"/>
      <c r="E23" s="26">
        <v>2138</v>
      </c>
      <c r="F23" s="25"/>
      <c r="G23" s="26">
        <v>-5039</v>
      </c>
      <c r="H23" s="35"/>
      <c r="I23" s="26">
        <v>-11918</v>
      </c>
      <c r="J23" s="37"/>
      <c r="K23" s="26">
        <v>-39290</v>
      </c>
      <c r="L23" s="37"/>
      <c r="M23" s="26">
        <v>-24539</v>
      </c>
      <c r="N23" s="37"/>
      <c r="O23" s="26">
        <f t="shared" ref="O23:O28" si="0">ROUND(E23-M23,0)</f>
        <v>26677</v>
      </c>
      <c r="P23" s="37"/>
      <c r="Q23" s="44"/>
      <c r="R23" s="25"/>
      <c r="S23" s="26">
        <v>-14819</v>
      </c>
      <c r="T23" s="37"/>
      <c r="U23" s="26">
        <v>-107039</v>
      </c>
      <c r="V23" s="37"/>
      <c r="W23" s="26">
        <f>ROUND(S23-U23,0)</f>
        <v>92220</v>
      </c>
    </row>
    <row r="24" spans="1:23" ht="14.1" customHeight="1" x14ac:dyDescent="0.2">
      <c r="A24" s="49" t="s">
        <v>161</v>
      </c>
      <c r="B24" s="21"/>
      <c r="D24" s="3"/>
      <c r="E24" s="26">
        <v>-32133</v>
      </c>
      <c r="F24" s="25"/>
      <c r="G24" s="26">
        <v>-15324</v>
      </c>
      <c r="H24" s="35"/>
      <c r="I24" s="26">
        <v>-14785</v>
      </c>
      <c r="J24" s="37"/>
      <c r="K24" s="26">
        <v>-15648</v>
      </c>
      <c r="L24" s="37"/>
      <c r="M24" s="26">
        <v>6205</v>
      </c>
      <c r="N24" s="37"/>
      <c r="O24" s="26">
        <f t="shared" si="0"/>
        <v>-38338</v>
      </c>
      <c r="P24" s="37"/>
      <c r="Q24" s="44"/>
      <c r="R24" s="25"/>
      <c r="S24" s="26">
        <v>-62242</v>
      </c>
      <c r="T24" s="37"/>
      <c r="U24" s="26">
        <v>-16518</v>
      </c>
      <c r="V24" s="37"/>
      <c r="W24" s="26">
        <f>ROUND(S24-U24,0)</f>
        <v>-45724</v>
      </c>
    </row>
    <row r="25" spans="1:23" ht="14.1" customHeight="1" x14ac:dyDescent="0.2">
      <c r="A25" s="49" t="s">
        <v>162</v>
      </c>
      <c r="B25" s="21"/>
      <c r="D25" s="3"/>
      <c r="E25" s="26">
        <v>585</v>
      </c>
      <c r="F25" s="25"/>
      <c r="G25" s="26">
        <v>-12645</v>
      </c>
      <c r="H25" s="35"/>
      <c r="I25" s="26">
        <v>10315</v>
      </c>
      <c r="J25" s="37"/>
      <c r="K25" s="26">
        <v>-3042</v>
      </c>
      <c r="L25" s="37"/>
      <c r="M25" s="26">
        <v>-7191</v>
      </c>
      <c r="N25" s="37"/>
      <c r="O25" s="26">
        <f t="shared" si="0"/>
        <v>7776</v>
      </c>
      <c r="P25" s="37"/>
      <c r="Q25" s="44"/>
      <c r="R25" s="25"/>
      <c r="S25" s="26">
        <v>-1745</v>
      </c>
      <c r="T25" s="37"/>
      <c r="U25" s="26">
        <v>-11945</v>
      </c>
      <c r="V25" s="37"/>
      <c r="W25" s="26">
        <f>ROUND(S25-U25,0)</f>
        <v>10200</v>
      </c>
    </row>
    <row r="26" spans="1:23" ht="14.1" customHeight="1" x14ac:dyDescent="0.2">
      <c r="A26" s="49" t="s">
        <v>163</v>
      </c>
      <c r="B26" s="21"/>
      <c r="D26" s="3"/>
      <c r="E26" s="26">
        <v>-1602</v>
      </c>
      <c r="F26" s="25"/>
      <c r="G26" s="26">
        <v>565</v>
      </c>
      <c r="H26" s="35"/>
      <c r="I26" s="26">
        <v>-28563</v>
      </c>
      <c r="J26" s="37"/>
      <c r="K26" s="26">
        <v>-3595</v>
      </c>
      <c r="L26" s="37"/>
      <c r="M26" s="26">
        <v>-1367</v>
      </c>
      <c r="N26" s="37"/>
      <c r="O26" s="26">
        <f t="shared" si="0"/>
        <v>-235</v>
      </c>
      <c r="P26" s="37"/>
      <c r="Q26" s="44"/>
      <c r="R26" s="25"/>
      <c r="S26" s="26">
        <v>-29600</v>
      </c>
      <c r="T26" s="37"/>
      <c r="U26" s="26">
        <v>-36665</v>
      </c>
      <c r="V26" s="37"/>
      <c r="W26" s="26">
        <f>ROUND(S26-U26,0)</f>
        <v>7065</v>
      </c>
    </row>
    <row r="27" spans="1:23" ht="14.1" customHeight="1" x14ac:dyDescent="0.2">
      <c r="A27" s="49" t="s">
        <v>164</v>
      </c>
      <c r="B27" s="21"/>
      <c r="D27" s="3"/>
      <c r="E27" s="51">
        <v>-110</v>
      </c>
      <c r="F27" s="25"/>
      <c r="G27" s="51">
        <v>1755</v>
      </c>
      <c r="H27" s="35"/>
      <c r="I27" s="51">
        <v>21324</v>
      </c>
      <c r="J27" s="37"/>
      <c r="K27" s="51">
        <v>22230</v>
      </c>
      <c r="L27" s="37"/>
      <c r="M27" s="51">
        <v>26845</v>
      </c>
      <c r="N27" s="37"/>
      <c r="O27" s="51">
        <f t="shared" si="0"/>
        <v>-26955</v>
      </c>
      <c r="P27" s="37"/>
      <c r="Q27" s="44"/>
      <c r="R27" s="25"/>
      <c r="S27" s="51">
        <v>22969</v>
      </c>
      <c r="T27" s="37"/>
      <c r="U27" s="51">
        <v>86050</v>
      </c>
      <c r="V27" s="37"/>
      <c r="W27" s="51">
        <f>ROUND(S27-U27,0)</f>
        <v>-63081</v>
      </c>
    </row>
    <row r="28" spans="1:23" ht="15" customHeight="1" x14ac:dyDescent="0.2">
      <c r="A28" s="50" t="s">
        <v>168</v>
      </c>
      <c r="B28" s="21"/>
      <c r="D28" s="2"/>
      <c r="E28" s="55">
        <v>63782</v>
      </c>
      <c r="F28" s="25"/>
      <c r="G28" s="55">
        <f>ROUND(SUM(G20:G27),0)</f>
        <v>49739</v>
      </c>
      <c r="H28" s="35"/>
      <c r="I28" s="55">
        <f>ROUND(SUM(I20:I27),0)</f>
        <v>49662</v>
      </c>
      <c r="J28" s="61"/>
      <c r="K28" s="55">
        <f>ROUND(SUM(K20:K27),0)</f>
        <v>55289</v>
      </c>
      <c r="L28" s="61"/>
      <c r="M28" s="55">
        <f>ROUND(SUM(M20:M27),0)</f>
        <v>72581</v>
      </c>
      <c r="N28" s="61"/>
      <c r="O28" s="55">
        <f t="shared" si="0"/>
        <v>-8799</v>
      </c>
      <c r="P28" s="61"/>
      <c r="Q28" s="44"/>
      <c r="R28" s="25"/>
      <c r="S28" s="55">
        <v>163183</v>
      </c>
      <c r="T28" s="61"/>
      <c r="U28" s="55">
        <f>ROUND(SUM(U20:U27),0)</f>
        <v>174109</v>
      </c>
      <c r="V28" s="61"/>
      <c r="W28" s="55">
        <f>ROUND(SUM(W20:W27),0)</f>
        <v>-10926</v>
      </c>
    </row>
    <row r="29" spans="1:23" ht="15" customHeight="1" x14ac:dyDescent="0.2">
      <c r="A29" s="39"/>
      <c r="B29" s="3"/>
      <c r="C29" s="3"/>
      <c r="D29" s="3"/>
      <c r="E29" s="62"/>
      <c r="F29" s="25"/>
      <c r="G29" s="34"/>
      <c r="H29" s="35"/>
      <c r="I29" s="34"/>
      <c r="J29" s="37"/>
      <c r="K29" s="34"/>
      <c r="L29" s="37"/>
      <c r="M29" s="34"/>
      <c r="N29" s="37"/>
      <c r="O29" s="34"/>
      <c r="P29" s="37"/>
      <c r="Q29" s="44"/>
      <c r="R29" s="25"/>
      <c r="S29" s="62"/>
      <c r="U29" s="62"/>
      <c r="W29" s="62"/>
    </row>
    <row r="30" spans="1:23" ht="14.1" customHeight="1" x14ac:dyDescent="0.2">
      <c r="A30" s="39"/>
      <c r="B30" s="3"/>
      <c r="C30" s="3"/>
      <c r="D30" s="3"/>
      <c r="F30" s="25"/>
      <c r="G30" s="37"/>
      <c r="H30" s="35"/>
      <c r="I30" s="37"/>
      <c r="J30" s="37"/>
      <c r="K30" s="37"/>
      <c r="L30" s="37"/>
      <c r="M30" s="37"/>
      <c r="N30" s="37"/>
      <c r="O30" s="37"/>
      <c r="P30" s="37"/>
      <c r="Q30" s="44"/>
      <c r="R30" s="25"/>
    </row>
    <row r="31" spans="1:23" ht="14.1" customHeight="1" x14ac:dyDescent="0.2">
      <c r="A31" s="71" t="s">
        <v>416</v>
      </c>
      <c r="B31" s="20"/>
      <c r="C31" s="20"/>
      <c r="D31" s="20"/>
      <c r="E31" s="37"/>
      <c r="F31" s="25"/>
      <c r="G31" s="37"/>
      <c r="H31" s="35"/>
      <c r="I31" s="37"/>
      <c r="J31" s="37"/>
      <c r="K31" s="37"/>
      <c r="L31" s="37"/>
      <c r="M31" s="37"/>
      <c r="N31" s="37"/>
      <c r="O31" s="37"/>
      <c r="P31" s="37"/>
      <c r="Q31" s="44"/>
      <c r="R31" s="25"/>
      <c r="S31" s="37"/>
      <c r="T31" s="37"/>
      <c r="U31" s="37"/>
      <c r="V31" s="37"/>
      <c r="W31" s="37"/>
    </row>
    <row r="32" spans="1:23" ht="14.1" customHeight="1" x14ac:dyDescent="0.2">
      <c r="A32" s="20"/>
      <c r="B32" s="20"/>
      <c r="C32" s="20"/>
      <c r="D32" s="20"/>
      <c r="E32" s="37"/>
      <c r="F32" s="25"/>
      <c r="G32" s="37"/>
      <c r="H32" s="35"/>
      <c r="I32" s="37"/>
      <c r="J32" s="37"/>
      <c r="K32" s="37"/>
      <c r="L32" s="37"/>
      <c r="M32" s="37"/>
      <c r="N32" s="37"/>
      <c r="O32" s="37"/>
      <c r="P32" s="37"/>
      <c r="Q32" s="44"/>
      <c r="R32" s="25"/>
      <c r="S32" s="37"/>
      <c r="T32" s="37"/>
      <c r="U32" s="37"/>
      <c r="V32" s="37"/>
      <c r="W32" s="37"/>
    </row>
    <row r="33" spans="1:23" ht="14.1" customHeight="1" x14ac:dyDescent="0.2">
      <c r="A33" s="49" t="s">
        <v>154</v>
      </c>
      <c r="C33" s="3"/>
      <c r="D33" s="3"/>
      <c r="E33" s="69">
        <v>21583</v>
      </c>
      <c r="F33" s="25"/>
      <c r="G33" s="69">
        <v>21548</v>
      </c>
      <c r="H33" s="35"/>
      <c r="I33" s="69">
        <v>20159</v>
      </c>
      <c r="J33" s="37"/>
      <c r="K33" s="69">
        <v>21085</v>
      </c>
      <c r="L33" s="37"/>
      <c r="M33" s="69">
        <v>21992</v>
      </c>
      <c r="N33" s="37"/>
      <c r="O33" s="69">
        <f>ROUND(E33-M33,0)</f>
        <v>-409</v>
      </c>
      <c r="P33" s="37"/>
      <c r="Q33" s="44"/>
      <c r="R33" s="25"/>
      <c r="S33" s="69">
        <v>63290</v>
      </c>
      <c r="T33" s="37"/>
      <c r="U33" s="69">
        <v>59791</v>
      </c>
      <c r="V33" s="37"/>
      <c r="W33" s="69">
        <f>ROUND(S33-U33,0)</f>
        <v>3499</v>
      </c>
    </row>
    <row r="34" spans="1:23" ht="15" customHeight="1" x14ac:dyDescent="0.2">
      <c r="A34" s="50" t="s">
        <v>168</v>
      </c>
      <c r="C34" s="3"/>
      <c r="D34" s="2"/>
      <c r="E34" s="55">
        <v>21583</v>
      </c>
      <c r="F34" s="25"/>
      <c r="G34" s="55">
        <f>ROUND(SUM(G33),0)</f>
        <v>21548</v>
      </c>
      <c r="H34" s="35"/>
      <c r="I34" s="55">
        <f>ROUND(SUM(I33),0)</f>
        <v>20159</v>
      </c>
      <c r="J34" s="37"/>
      <c r="K34" s="55">
        <f>ROUND(SUM(K33),0)</f>
        <v>21085</v>
      </c>
      <c r="L34" s="61"/>
      <c r="M34" s="55">
        <f>ROUND(SUM(M33),0)</f>
        <v>21992</v>
      </c>
      <c r="N34" s="61"/>
      <c r="O34" s="55">
        <f>ROUND(SUM(O33),0)</f>
        <v>-409</v>
      </c>
      <c r="P34" s="61"/>
      <c r="Q34" s="44"/>
      <c r="R34" s="25"/>
      <c r="S34" s="55">
        <v>63290</v>
      </c>
      <c r="T34" s="61"/>
      <c r="U34" s="55">
        <f>ROUND(SUM(U33),0)</f>
        <v>59791</v>
      </c>
      <c r="V34" s="61"/>
      <c r="W34" s="55">
        <f>ROUND(SUM(W33),0)</f>
        <v>3499</v>
      </c>
    </row>
    <row r="35" spans="1:23" ht="15" customHeight="1" x14ac:dyDescent="0.2">
      <c r="A35" s="39"/>
      <c r="B35" s="3"/>
      <c r="C35" s="3"/>
      <c r="D35" s="3"/>
      <c r="E35" s="121"/>
      <c r="F35" s="25"/>
      <c r="G35" s="33"/>
      <c r="H35" s="35"/>
      <c r="I35" s="33"/>
      <c r="J35" s="37"/>
      <c r="K35" s="33"/>
      <c r="L35" s="37"/>
      <c r="M35" s="33"/>
      <c r="N35" s="37"/>
      <c r="O35" s="33"/>
      <c r="P35" s="37"/>
      <c r="Q35" s="44"/>
      <c r="R35" s="25"/>
      <c r="S35" s="121"/>
      <c r="U35" s="121"/>
      <c r="W35" s="121"/>
    </row>
    <row r="36" spans="1:23" ht="14.1" customHeight="1" x14ac:dyDescent="0.2">
      <c r="A36" s="39"/>
      <c r="B36" s="3"/>
      <c r="C36" s="3"/>
      <c r="D36" s="3"/>
      <c r="F36" s="25"/>
      <c r="G36" s="37"/>
      <c r="H36" s="35"/>
      <c r="I36" s="37"/>
      <c r="J36" s="37"/>
      <c r="K36" s="37"/>
      <c r="L36" s="37"/>
      <c r="M36" s="37"/>
      <c r="N36" s="37"/>
      <c r="O36" s="37"/>
      <c r="P36" s="37"/>
      <c r="Q36" s="44"/>
      <c r="R36" s="25"/>
    </row>
    <row r="37" spans="1:23" ht="14.1" customHeight="1" x14ac:dyDescent="0.2">
      <c r="A37" s="71" t="s">
        <v>417</v>
      </c>
      <c r="B37" s="20"/>
      <c r="C37" s="20"/>
      <c r="D37" s="3"/>
      <c r="F37" s="25"/>
      <c r="G37" s="37"/>
      <c r="H37" s="35"/>
      <c r="I37" s="37"/>
      <c r="J37" s="37"/>
      <c r="K37" s="37"/>
      <c r="L37" s="37"/>
      <c r="M37" s="37"/>
      <c r="N37" s="37"/>
      <c r="O37" s="37"/>
      <c r="P37" s="37"/>
      <c r="Q37" s="44"/>
      <c r="R37" s="25"/>
    </row>
    <row r="38" spans="1:23" ht="14.1" customHeight="1" x14ac:dyDescent="0.2">
      <c r="A38" s="48"/>
      <c r="B38" s="2"/>
      <c r="C38" s="3"/>
      <c r="D38" s="3"/>
      <c r="E38" s="37"/>
      <c r="F38" s="25"/>
      <c r="G38" s="37"/>
      <c r="H38" s="35"/>
      <c r="I38" s="37"/>
      <c r="J38" s="37"/>
      <c r="K38" s="37"/>
      <c r="L38" s="37"/>
      <c r="M38" s="37"/>
      <c r="N38" s="37"/>
      <c r="O38" s="37"/>
      <c r="P38" s="37"/>
      <c r="Q38" s="44"/>
      <c r="R38" s="25"/>
      <c r="S38" s="37"/>
      <c r="T38" s="37"/>
      <c r="U38" s="37"/>
      <c r="V38" s="37"/>
      <c r="W38" s="37"/>
    </row>
    <row r="39" spans="1:23" ht="14.1" customHeight="1" x14ac:dyDescent="0.2">
      <c r="A39" s="49" t="s">
        <v>154</v>
      </c>
      <c r="B39" s="3"/>
      <c r="D39" s="3"/>
      <c r="E39" s="24">
        <v>203401</v>
      </c>
      <c r="F39" s="25"/>
      <c r="G39" s="24">
        <v>154366</v>
      </c>
      <c r="H39" s="35"/>
      <c r="I39" s="24">
        <v>70313</v>
      </c>
      <c r="J39" s="37"/>
      <c r="K39" s="24">
        <v>194263</v>
      </c>
      <c r="L39" s="37"/>
      <c r="M39" s="24">
        <v>249630</v>
      </c>
      <c r="N39" s="37"/>
      <c r="O39" s="24">
        <f>ROUND(E39-M39,0)</f>
        <v>-46229</v>
      </c>
      <c r="P39" s="37"/>
      <c r="Q39" s="44"/>
      <c r="R39" s="25"/>
      <c r="S39" s="24">
        <v>428080</v>
      </c>
      <c r="T39" s="37"/>
      <c r="U39" s="24">
        <v>580755</v>
      </c>
      <c r="V39" s="37"/>
      <c r="W39" s="24">
        <f>ROUND(S39-U39,0)</f>
        <v>-152675</v>
      </c>
    </row>
    <row r="40" spans="1:23" ht="14.1" customHeight="1" x14ac:dyDescent="0.2">
      <c r="A40" s="49" t="s">
        <v>415</v>
      </c>
      <c r="B40" s="21"/>
      <c r="D40" s="3"/>
      <c r="E40" s="26">
        <v>29504</v>
      </c>
      <c r="F40" s="25"/>
      <c r="G40" s="26">
        <v>19628</v>
      </c>
      <c r="H40" s="35"/>
      <c r="I40" s="26">
        <v>26037</v>
      </c>
      <c r="J40" s="37"/>
      <c r="K40" s="26">
        <v>13818</v>
      </c>
      <c r="L40" s="37"/>
      <c r="M40" s="26">
        <v>5510</v>
      </c>
      <c r="N40" s="37"/>
      <c r="O40" s="26">
        <f>ROUND(E40-M40,0)</f>
        <v>23994</v>
      </c>
      <c r="P40" s="37"/>
      <c r="Q40" s="44"/>
      <c r="R40" s="25"/>
      <c r="S40" s="26">
        <v>75169</v>
      </c>
      <c r="T40" s="37"/>
      <c r="U40" s="26">
        <v>20335</v>
      </c>
      <c r="V40" s="37"/>
      <c r="W40" s="26">
        <f>ROUND(S40-U40,0)</f>
        <v>54834</v>
      </c>
    </row>
    <row r="41" spans="1:23" ht="14.1" customHeight="1" x14ac:dyDescent="0.2">
      <c r="A41" s="49" t="s">
        <v>159</v>
      </c>
      <c r="B41" s="21"/>
      <c r="D41" s="3"/>
      <c r="E41" s="21"/>
      <c r="F41" s="25"/>
      <c r="G41" s="21"/>
      <c r="H41" s="35"/>
      <c r="I41" s="21"/>
      <c r="J41" s="37"/>
      <c r="K41" s="21"/>
      <c r="L41" s="37"/>
      <c r="M41" s="21"/>
      <c r="N41" s="37"/>
      <c r="O41" s="21"/>
      <c r="P41" s="37"/>
      <c r="Q41" s="44"/>
      <c r="R41" s="25"/>
      <c r="S41" s="21"/>
      <c r="T41" s="37"/>
      <c r="U41" s="21"/>
      <c r="V41" s="37"/>
      <c r="W41" s="21"/>
    </row>
    <row r="42" spans="1:23" ht="14.1" customHeight="1" x14ac:dyDescent="0.2">
      <c r="A42" s="49" t="s">
        <v>413</v>
      </c>
      <c r="D42" s="3"/>
      <c r="E42" s="26">
        <v>2081</v>
      </c>
      <c r="F42" s="25"/>
      <c r="G42" s="26">
        <v>-8805</v>
      </c>
      <c r="H42" s="35"/>
      <c r="I42" s="26">
        <v>-13611</v>
      </c>
      <c r="J42" s="37"/>
      <c r="K42" s="26">
        <v>-37870</v>
      </c>
      <c r="L42" s="37"/>
      <c r="M42" s="26">
        <v>-23044</v>
      </c>
      <c r="N42" s="37"/>
      <c r="O42" s="26">
        <f>ROUND(E42-M42,0)</f>
        <v>25125</v>
      </c>
      <c r="P42" s="37"/>
      <c r="Q42" s="44"/>
      <c r="R42" s="25"/>
      <c r="S42" s="26">
        <v>-20335</v>
      </c>
      <c r="T42" s="37"/>
      <c r="U42" s="26">
        <v>-106854</v>
      </c>
      <c r="V42" s="37"/>
      <c r="W42" s="26">
        <f>ROUND(S42-U42,0)</f>
        <v>86519</v>
      </c>
    </row>
    <row r="43" spans="1:23" ht="14.1" customHeight="1" x14ac:dyDescent="0.2">
      <c r="A43" s="50" t="s">
        <v>161</v>
      </c>
      <c r="B43" s="3"/>
      <c r="D43" s="3"/>
      <c r="E43" s="26">
        <v>-32133</v>
      </c>
      <c r="F43" s="25"/>
      <c r="G43" s="26">
        <v>-15324</v>
      </c>
      <c r="H43" s="35"/>
      <c r="I43" s="26">
        <v>-14785</v>
      </c>
      <c r="J43" s="37"/>
      <c r="K43" s="26">
        <v>-15648</v>
      </c>
      <c r="L43" s="37"/>
      <c r="M43" s="26">
        <v>6205</v>
      </c>
      <c r="N43" s="37"/>
      <c r="O43" s="26">
        <f>ROUND(E43-M43,0)</f>
        <v>-38338</v>
      </c>
      <c r="P43" s="37"/>
      <c r="Q43" s="44"/>
      <c r="R43" s="25"/>
      <c r="S43" s="26">
        <v>-62242</v>
      </c>
      <c r="T43" s="37"/>
      <c r="U43" s="26">
        <v>-16518</v>
      </c>
      <c r="V43" s="37"/>
      <c r="W43" s="26">
        <f>ROUND(S43-U43,0)</f>
        <v>-45724</v>
      </c>
    </row>
    <row r="44" spans="1:23" ht="14.1" customHeight="1" x14ac:dyDescent="0.2">
      <c r="A44" s="49" t="s">
        <v>162</v>
      </c>
      <c r="B44" s="21"/>
      <c r="D44" s="3"/>
      <c r="E44" s="26">
        <v>585</v>
      </c>
      <c r="F44" s="25"/>
      <c r="G44" s="26">
        <v>-12645</v>
      </c>
      <c r="H44" s="35"/>
      <c r="I44" s="26">
        <v>10315</v>
      </c>
      <c r="J44" s="37"/>
      <c r="K44" s="26">
        <v>-3042</v>
      </c>
      <c r="L44" s="37"/>
      <c r="M44" s="26">
        <v>-7191</v>
      </c>
      <c r="N44" s="37"/>
      <c r="O44" s="26">
        <f>ROUND(E44-M44,0)</f>
        <v>7776</v>
      </c>
      <c r="P44" s="37"/>
      <c r="Q44" s="44"/>
      <c r="R44" s="25"/>
      <c r="S44" s="26">
        <v>-1745</v>
      </c>
      <c r="T44" s="37"/>
      <c r="U44" s="26">
        <v>-11945</v>
      </c>
      <c r="V44" s="37"/>
      <c r="W44" s="26">
        <f>ROUND(S44-U44,0)</f>
        <v>10200</v>
      </c>
    </row>
    <row r="45" spans="1:23" ht="14.1" customHeight="1" x14ac:dyDescent="0.2">
      <c r="A45" s="49" t="s">
        <v>163</v>
      </c>
      <c r="B45" s="21"/>
      <c r="D45" s="3"/>
      <c r="E45" s="26">
        <v>-1602</v>
      </c>
      <c r="F45" s="25"/>
      <c r="G45" s="26">
        <v>565</v>
      </c>
      <c r="H45" s="35"/>
      <c r="I45" s="26">
        <v>-28563</v>
      </c>
      <c r="J45" s="37"/>
      <c r="K45" s="26">
        <v>-3595</v>
      </c>
      <c r="L45" s="37"/>
      <c r="M45" s="26">
        <v>-1367</v>
      </c>
      <c r="N45" s="37"/>
      <c r="O45" s="26">
        <f>ROUND(E45-M45,0)</f>
        <v>-235</v>
      </c>
      <c r="P45" s="37"/>
      <c r="Q45" s="44"/>
      <c r="R45" s="25"/>
      <c r="S45" s="26">
        <v>-29600</v>
      </c>
      <c r="T45" s="37"/>
      <c r="U45" s="26">
        <v>-36665</v>
      </c>
      <c r="V45" s="37"/>
      <c r="W45" s="26">
        <f>ROUND(S45-U45,0)</f>
        <v>7065</v>
      </c>
    </row>
    <row r="46" spans="1:23" ht="14.1" customHeight="1" x14ac:dyDescent="0.2">
      <c r="A46" s="49" t="s">
        <v>164</v>
      </c>
      <c r="B46" s="21"/>
      <c r="D46" s="3"/>
      <c r="E46" s="51">
        <v>-110</v>
      </c>
      <c r="F46" s="25"/>
      <c r="G46" s="51">
        <v>1755</v>
      </c>
      <c r="H46" s="35"/>
      <c r="I46" s="51">
        <v>21324</v>
      </c>
      <c r="J46" s="37"/>
      <c r="K46" s="51">
        <v>22230</v>
      </c>
      <c r="L46" s="37"/>
      <c r="M46" s="51">
        <v>26845</v>
      </c>
      <c r="N46" s="37"/>
      <c r="O46" s="51">
        <f>ROUND(E46-M46,0)</f>
        <v>-26955</v>
      </c>
      <c r="P46" s="37"/>
      <c r="Q46" s="44"/>
      <c r="R46" s="25"/>
      <c r="S46" s="51">
        <v>22969</v>
      </c>
      <c r="T46" s="37"/>
      <c r="U46" s="51">
        <v>86050</v>
      </c>
      <c r="V46" s="37"/>
      <c r="W46" s="51">
        <f>ROUND(S46-U46,0)</f>
        <v>-63081</v>
      </c>
    </row>
    <row r="47" spans="1:23" ht="15" customHeight="1" x14ac:dyDescent="0.2">
      <c r="A47" s="50" t="s">
        <v>168</v>
      </c>
      <c r="B47" s="21"/>
      <c r="D47" s="2"/>
      <c r="E47" s="55">
        <v>201726</v>
      </c>
      <c r="F47" s="25"/>
      <c r="G47" s="55">
        <f>ROUND(SUM(G39:G46),0)</f>
        <v>139540</v>
      </c>
      <c r="H47" s="35"/>
      <c r="I47" s="55">
        <f>ROUND(SUM(I39:I46),0)</f>
        <v>71030</v>
      </c>
      <c r="J47" s="61"/>
      <c r="K47" s="55">
        <f>ROUND(SUM(K39:K46),0)</f>
        <v>170156</v>
      </c>
      <c r="L47" s="61"/>
      <c r="M47" s="55">
        <f>ROUND(SUM(M39:M46),0)</f>
        <v>256588</v>
      </c>
      <c r="N47" s="61"/>
      <c r="O47" s="55">
        <f>ROUND(SUM(O39:O46),0)</f>
        <v>-54862</v>
      </c>
      <c r="P47" s="61"/>
      <c r="Q47" s="44"/>
      <c r="R47" s="25"/>
      <c r="S47" s="55">
        <v>412296</v>
      </c>
      <c r="T47" s="61"/>
      <c r="U47" s="55">
        <f>ROUND(SUM(U39:U46),0)</f>
        <v>515158</v>
      </c>
      <c r="V47" s="61"/>
      <c r="W47" s="55">
        <f>ROUND(SUM(W39:W46),0)</f>
        <v>-102862</v>
      </c>
    </row>
    <row r="48" spans="1:23" ht="15" customHeight="1" x14ac:dyDescent="0.2">
      <c r="A48" s="39"/>
      <c r="B48" s="3"/>
      <c r="C48" s="3"/>
      <c r="D48" s="3"/>
      <c r="E48" s="121"/>
      <c r="F48" s="23"/>
      <c r="G48" s="122"/>
      <c r="H48" s="23"/>
      <c r="I48" s="122"/>
      <c r="J48" s="3"/>
      <c r="K48" s="122"/>
      <c r="L48" s="3"/>
      <c r="M48" s="122"/>
      <c r="N48" s="3"/>
      <c r="O48" s="122"/>
      <c r="P48" s="3"/>
      <c r="Q48" s="3"/>
      <c r="R48" s="23"/>
      <c r="S48" s="121"/>
      <c r="U48" s="121"/>
      <c r="W48" s="121"/>
    </row>
    <row r="49" spans="1:23" ht="14.1" customHeight="1" x14ac:dyDescent="0.2">
      <c r="A49" s="165"/>
      <c r="B49" s="166"/>
      <c r="C49" s="166"/>
      <c r="D49" s="166"/>
      <c r="E49" s="166"/>
      <c r="F49" s="165"/>
      <c r="G49" s="166"/>
      <c r="H49" s="166"/>
      <c r="I49" s="166"/>
      <c r="J49" s="3"/>
      <c r="K49" s="3"/>
      <c r="L49" s="3"/>
      <c r="M49" s="3"/>
      <c r="N49" s="3"/>
      <c r="O49" s="3"/>
      <c r="P49" s="3"/>
      <c r="Q49" s="3"/>
      <c r="R49" s="23"/>
    </row>
    <row r="50" spans="1:23" ht="14.1" customHeight="1" x14ac:dyDescent="0.2">
      <c r="A50" s="71" t="s">
        <v>58</v>
      </c>
      <c r="B50" s="20"/>
      <c r="C50" s="20"/>
      <c r="D50" s="3"/>
      <c r="F50" s="23"/>
      <c r="G50" s="3"/>
      <c r="H50" s="23"/>
      <c r="I50" s="3"/>
      <c r="J50" s="3"/>
      <c r="K50" s="3"/>
      <c r="L50" s="3"/>
      <c r="M50" s="3"/>
      <c r="N50" s="3"/>
      <c r="O50" s="3"/>
      <c r="P50" s="3"/>
      <c r="Q50" s="41"/>
      <c r="R50" s="23"/>
    </row>
    <row r="51" spans="1:23" ht="14.1" customHeight="1" x14ac:dyDescent="0.2">
      <c r="A51" s="2"/>
      <c r="B51" s="2"/>
      <c r="C51" s="3"/>
      <c r="D51" s="3"/>
      <c r="E51" s="3"/>
      <c r="F51" s="23"/>
      <c r="G51" s="3"/>
      <c r="H51" s="23"/>
      <c r="I51" s="3"/>
      <c r="J51" s="3"/>
      <c r="K51" s="3"/>
      <c r="L51" s="3"/>
      <c r="M51" s="3"/>
      <c r="N51" s="3"/>
      <c r="O51" s="3"/>
      <c r="P51" s="3"/>
      <c r="Q51" s="41"/>
      <c r="R51" s="23"/>
      <c r="S51" s="3"/>
      <c r="T51" s="3"/>
      <c r="U51" s="3"/>
      <c r="V51" s="3"/>
      <c r="W51" s="3"/>
    </row>
    <row r="52" spans="1:23" ht="14.1" customHeight="1" x14ac:dyDescent="0.2">
      <c r="A52" s="49" t="s">
        <v>154</v>
      </c>
      <c r="C52" s="3"/>
      <c r="D52" s="3"/>
      <c r="E52" s="24">
        <v>21149</v>
      </c>
      <c r="F52" s="25"/>
      <c r="G52" s="24">
        <v>21805</v>
      </c>
      <c r="H52" s="35"/>
      <c r="I52" s="24">
        <v>23707</v>
      </c>
      <c r="J52" s="37"/>
      <c r="K52" s="24">
        <v>39265</v>
      </c>
      <c r="L52" s="37"/>
      <c r="M52" s="24">
        <v>28789</v>
      </c>
      <c r="N52" s="37"/>
      <c r="O52" s="24">
        <f>ROUND(E52-M52,0)</f>
        <v>-7640</v>
      </c>
      <c r="P52" s="37"/>
      <c r="Q52" s="44"/>
      <c r="R52" s="25"/>
      <c r="S52" s="24">
        <v>66661</v>
      </c>
      <c r="T52" s="37"/>
      <c r="U52" s="24">
        <v>80953</v>
      </c>
      <c r="V52" s="37"/>
      <c r="W52" s="24">
        <f>ROUND(S52-U52,0)</f>
        <v>-14292</v>
      </c>
    </row>
    <row r="53" spans="1:23" ht="14.1" customHeight="1" x14ac:dyDescent="0.2">
      <c r="A53" s="49" t="s">
        <v>158</v>
      </c>
      <c r="C53" s="3"/>
      <c r="D53" s="3"/>
      <c r="E53" s="26">
        <v>-1226</v>
      </c>
      <c r="F53" s="25"/>
      <c r="G53" s="26">
        <v>812</v>
      </c>
      <c r="H53" s="35"/>
      <c r="I53" s="26">
        <v>1873</v>
      </c>
      <c r="J53" s="37"/>
      <c r="K53" s="26">
        <v>-556</v>
      </c>
      <c r="L53" s="37"/>
      <c r="M53" s="26">
        <v>-1176</v>
      </c>
      <c r="N53" s="37"/>
      <c r="O53" s="26">
        <f>ROUND(E53-M53,0)</f>
        <v>-50</v>
      </c>
      <c r="P53" s="37"/>
      <c r="Q53" s="44"/>
      <c r="R53" s="25"/>
      <c r="S53" s="26">
        <v>1459</v>
      </c>
      <c r="T53" s="37"/>
      <c r="U53" s="26">
        <v>-5223</v>
      </c>
      <c r="V53" s="37"/>
      <c r="W53" s="26">
        <f>ROUND(S53-U53,0)</f>
        <v>6682</v>
      </c>
    </row>
    <row r="54" spans="1:23" ht="14.1" customHeight="1" x14ac:dyDescent="0.2">
      <c r="A54" s="49" t="s">
        <v>162</v>
      </c>
      <c r="C54" s="3"/>
      <c r="D54" s="3"/>
      <c r="E54" s="51">
        <v>29</v>
      </c>
      <c r="F54" s="25"/>
      <c r="G54" s="51">
        <v>-455</v>
      </c>
      <c r="H54" s="35"/>
      <c r="I54" s="51">
        <v>-23</v>
      </c>
      <c r="J54" s="37"/>
      <c r="K54" s="51">
        <v>-91</v>
      </c>
      <c r="L54" s="37"/>
      <c r="M54" s="51">
        <v>-252</v>
      </c>
      <c r="N54" s="37"/>
      <c r="O54" s="51">
        <f>ROUND(E54-M54,0)</f>
        <v>281</v>
      </c>
      <c r="P54" s="37"/>
      <c r="Q54" s="44"/>
      <c r="R54" s="25"/>
      <c r="S54" s="51">
        <v>-449</v>
      </c>
      <c r="T54" s="37"/>
      <c r="U54" s="51">
        <v>-415</v>
      </c>
      <c r="V54" s="37"/>
      <c r="W54" s="51">
        <f>ROUND(S54-U54,0)</f>
        <v>-34</v>
      </c>
    </row>
    <row r="55" spans="1:23" ht="15" customHeight="1" x14ac:dyDescent="0.2">
      <c r="A55" s="50" t="s">
        <v>168</v>
      </c>
      <c r="C55" s="3"/>
      <c r="D55" s="2"/>
      <c r="E55" s="55">
        <v>19952</v>
      </c>
      <c r="F55" s="25"/>
      <c r="G55" s="55">
        <f>ROUND(SUM(G52:G54),0)</f>
        <v>22162</v>
      </c>
      <c r="H55" s="35"/>
      <c r="I55" s="55">
        <f>ROUND(SUM(I52:I54),0)</f>
        <v>25557</v>
      </c>
      <c r="J55" s="61"/>
      <c r="K55" s="55">
        <f>ROUND(SUM(K52:K54),0)</f>
        <v>38618</v>
      </c>
      <c r="L55" s="61"/>
      <c r="M55" s="55">
        <f>ROUND(SUM(M52:M54),0)</f>
        <v>27361</v>
      </c>
      <c r="N55" s="61"/>
      <c r="O55" s="55">
        <f>ROUND(SUM(O52:O54),0)</f>
        <v>-7409</v>
      </c>
      <c r="P55" s="61"/>
      <c r="Q55" s="44"/>
      <c r="R55" s="25"/>
      <c r="S55" s="55">
        <v>67671</v>
      </c>
      <c r="T55" s="61"/>
      <c r="U55" s="55">
        <f>ROUND(SUM(U52:U54),0)</f>
        <v>75315</v>
      </c>
      <c r="V55" s="61"/>
      <c r="W55" s="55">
        <f>ROUND(SUM(W52:W54),0)</f>
        <v>-7644</v>
      </c>
    </row>
    <row r="56" spans="1:23" ht="15" customHeight="1" x14ac:dyDescent="0.2">
      <c r="A56" s="3"/>
      <c r="B56" s="3"/>
      <c r="C56" s="3"/>
      <c r="D56" s="3"/>
      <c r="E56" s="62"/>
      <c r="F56" s="25"/>
      <c r="G56" s="34"/>
      <c r="H56" s="35"/>
      <c r="I56" s="34"/>
      <c r="J56" s="37"/>
      <c r="K56" s="34"/>
      <c r="L56" s="37"/>
      <c r="M56" s="34"/>
      <c r="N56" s="37"/>
      <c r="O56" s="33"/>
      <c r="P56" s="37"/>
      <c r="Q56" s="44"/>
      <c r="R56" s="25"/>
      <c r="S56" s="62"/>
      <c r="U56" s="62"/>
      <c r="W56" s="121"/>
    </row>
    <row r="57" spans="1:23" ht="14.1" customHeight="1" x14ac:dyDescent="0.2">
      <c r="A57" s="39"/>
      <c r="B57" s="3"/>
      <c r="C57" s="3"/>
      <c r="D57" s="3"/>
      <c r="F57" s="25"/>
      <c r="G57" s="21"/>
      <c r="H57" s="35"/>
      <c r="I57" s="21"/>
      <c r="J57" s="37"/>
      <c r="K57" s="21"/>
      <c r="L57" s="37"/>
      <c r="M57" s="21"/>
      <c r="N57" s="37"/>
      <c r="O57" s="21"/>
      <c r="P57" s="37"/>
      <c r="Q57" s="44"/>
      <c r="R57" s="25"/>
    </row>
    <row r="58" spans="1:23" ht="14.1" customHeight="1" x14ac:dyDescent="0.2">
      <c r="A58" s="71" t="s">
        <v>60</v>
      </c>
      <c r="B58" s="71"/>
      <c r="C58" s="20"/>
      <c r="D58" s="3"/>
      <c r="F58" s="25"/>
      <c r="G58" s="21"/>
      <c r="H58" s="35"/>
      <c r="I58" s="21"/>
      <c r="J58" s="37"/>
      <c r="K58" s="21"/>
      <c r="L58" s="37"/>
      <c r="M58" s="21"/>
      <c r="N58" s="37"/>
      <c r="O58" s="21"/>
      <c r="P58" s="37"/>
      <c r="Q58" s="44"/>
      <c r="R58" s="25"/>
    </row>
    <row r="59" spans="1:23" ht="14.1" customHeight="1" x14ac:dyDescent="0.2">
      <c r="A59" s="2"/>
      <c r="B59" s="48"/>
      <c r="C59" s="3"/>
      <c r="D59" s="3"/>
      <c r="E59" s="21"/>
      <c r="F59" s="25"/>
      <c r="G59" s="21"/>
      <c r="H59" s="35"/>
      <c r="I59" s="21"/>
      <c r="J59" s="37"/>
      <c r="K59" s="21"/>
      <c r="L59" s="37"/>
      <c r="M59" s="21"/>
      <c r="N59" s="37"/>
      <c r="O59" s="21"/>
      <c r="P59" s="37"/>
      <c r="Q59" s="44"/>
      <c r="R59" s="25"/>
      <c r="S59" s="21"/>
      <c r="T59" s="37"/>
      <c r="U59" s="21"/>
      <c r="V59" s="37"/>
      <c r="W59" s="21"/>
    </row>
    <row r="60" spans="1:23" ht="14.1" customHeight="1" x14ac:dyDescent="0.2">
      <c r="A60" s="49" t="s">
        <v>154</v>
      </c>
      <c r="C60" s="3"/>
      <c r="D60" s="3"/>
      <c r="E60" s="69">
        <v>1646</v>
      </c>
      <c r="F60" s="25"/>
      <c r="G60" s="69">
        <v>3544</v>
      </c>
      <c r="H60" s="35"/>
      <c r="I60" s="69">
        <v>3191</v>
      </c>
      <c r="J60" s="37"/>
      <c r="K60" s="69">
        <v>4154</v>
      </c>
      <c r="L60" s="37"/>
      <c r="M60" s="69">
        <v>4472</v>
      </c>
      <c r="N60" s="37"/>
      <c r="O60" s="69">
        <f>ROUND(E60-M60,0)</f>
        <v>-2826</v>
      </c>
      <c r="P60" s="37"/>
      <c r="Q60" s="44"/>
      <c r="R60" s="25"/>
      <c r="S60" s="69">
        <v>8381</v>
      </c>
      <c r="T60" s="37"/>
      <c r="U60" s="69">
        <v>12489</v>
      </c>
      <c r="V60" s="37"/>
      <c r="W60" s="69">
        <f>ROUND(S60-U60,0)</f>
        <v>-4108</v>
      </c>
    </row>
    <row r="61" spans="1:23" ht="15" customHeight="1" x14ac:dyDescent="0.2">
      <c r="A61" s="50" t="s">
        <v>168</v>
      </c>
      <c r="C61" s="3"/>
      <c r="D61" s="2"/>
      <c r="E61" s="55">
        <v>1646</v>
      </c>
      <c r="F61" s="25"/>
      <c r="G61" s="55">
        <f>ROUND(SUM(G60),0)</f>
        <v>3544</v>
      </c>
      <c r="H61" s="35"/>
      <c r="I61" s="55">
        <f>ROUND(SUM(I60),0)</f>
        <v>3191</v>
      </c>
      <c r="J61" s="61"/>
      <c r="K61" s="55">
        <f>ROUND(SUM(K60),0)</f>
        <v>4154</v>
      </c>
      <c r="L61" s="61"/>
      <c r="M61" s="55">
        <f>ROUND(SUM(M60),0)</f>
        <v>4472</v>
      </c>
      <c r="N61" s="61"/>
      <c r="O61" s="55">
        <f>ROUND(SUM(O60),0)</f>
        <v>-2826</v>
      </c>
      <c r="P61" s="61"/>
      <c r="Q61" s="44"/>
      <c r="R61" s="25"/>
      <c r="S61" s="55">
        <v>8381</v>
      </c>
      <c r="T61" s="61"/>
      <c r="U61" s="55">
        <f>ROUND(SUM(U60),0)</f>
        <v>12489</v>
      </c>
      <c r="V61" s="61"/>
      <c r="W61" s="55">
        <f>ROUND(SUM(W60),0)</f>
        <v>-4108</v>
      </c>
    </row>
    <row r="62" spans="1:23" ht="15" customHeight="1" x14ac:dyDescent="0.2">
      <c r="A62" s="3"/>
      <c r="B62" s="3"/>
      <c r="C62" s="3"/>
      <c r="D62" s="3"/>
      <c r="E62" s="121"/>
      <c r="F62" s="25"/>
      <c r="G62" s="33"/>
      <c r="H62" s="35"/>
      <c r="I62" s="33"/>
      <c r="J62" s="37"/>
      <c r="K62" s="33"/>
      <c r="L62" s="37"/>
      <c r="M62" s="33"/>
      <c r="N62" s="37"/>
      <c r="O62" s="33"/>
      <c r="P62" s="37"/>
      <c r="Q62" s="44"/>
      <c r="R62" s="25"/>
      <c r="S62" s="121"/>
      <c r="U62" s="121"/>
      <c r="W62" s="121"/>
    </row>
    <row r="63" spans="1:23" ht="14.1" customHeight="1" x14ac:dyDescent="0.2">
      <c r="A63" s="3"/>
      <c r="B63" s="3"/>
      <c r="C63" s="3"/>
      <c r="D63" s="3"/>
      <c r="F63" s="25"/>
      <c r="G63" s="37"/>
      <c r="H63" s="35"/>
      <c r="I63" s="37"/>
      <c r="J63" s="37"/>
      <c r="K63" s="37"/>
      <c r="L63" s="37"/>
      <c r="M63" s="37"/>
      <c r="N63" s="37"/>
      <c r="O63" s="37"/>
      <c r="P63" s="37"/>
      <c r="Q63" s="44"/>
      <c r="R63" s="25"/>
    </row>
    <row r="64" spans="1:23" ht="14.1" customHeight="1" x14ac:dyDescent="0.2">
      <c r="A64" s="71" t="s">
        <v>62</v>
      </c>
      <c r="B64" s="20"/>
      <c r="C64" s="20"/>
      <c r="D64" s="3"/>
      <c r="F64" s="25"/>
      <c r="G64" s="37"/>
      <c r="H64" s="35"/>
      <c r="I64" s="37"/>
      <c r="J64" s="37"/>
      <c r="K64" s="37"/>
      <c r="L64" s="37"/>
      <c r="M64" s="37"/>
      <c r="N64" s="37"/>
      <c r="O64" s="37"/>
      <c r="P64" s="37"/>
      <c r="Q64" s="44"/>
      <c r="R64" s="25"/>
    </row>
    <row r="65" spans="1:23" ht="14.1" customHeight="1" x14ac:dyDescent="0.2">
      <c r="A65" s="48"/>
      <c r="B65" s="2"/>
      <c r="C65" s="3"/>
      <c r="D65" s="3"/>
      <c r="E65" s="37"/>
      <c r="F65" s="25"/>
      <c r="G65" s="37"/>
      <c r="H65" s="35"/>
      <c r="I65" s="37"/>
      <c r="J65" s="37"/>
      <c r="K65" s="37"/>
      <c r="L65" s="37"/>
      <c r="M65" s="37"/>
      <c r="N65" s="37"/>
      <c r="O65" s="37"/>
      <c r="P65" s="37"/>
      <c r="Q65" s="44"/>
      <c r="R65" s="25"/>
      <c r="S65" s="37"/>
      <c r="T65" s="37"/>
      <c r="U65" s="37"/>
      <c r="V65" s="37"/>
      <c r="W65" s="37"/>
    </row>
    <row r="66" spans="1:23" ht="14.1" customHeight="1" x14ac:dyDescent="0.2">
      <c r="A66" s="49" t="s">
        <v>154</v>
      </c>
      <c r="C66" s="3"/>
      <c r="D66" s="3"/>
      <c r="E66" s="24">
        <v>18370</v>
      </c>
      <c r="F66" s="25"/>
      <c r="G66" s="24">
        <v>6468</v>
      </c>
      <c r="H66" s="35"/>
      <c r="I66" s="24">
        <v>15421</v>
      </c>
      <c r="J66" s="37"/>
      <c r="K66" s="24">
        <v>29735</v>
      </c>
      <c r="L66" s="37"/>
      <c r="M66" s="24">
        <v>15421</v>
      </c>
      <c r="N66" s="37"/>
      <c r="O66" s="24">
        <f>ROUND(E66-M66,0)</f>
        <v>2949</v>
      </c>
      <c r="P66" s="37"/>
      <c r="Q66" s="44"/>
      <c r="R66" s="25"/>
      <c r="S66" s="24">
        <v>40259</v>
      </c>
      <c r="T66" s="37"/>
      <c r="U66" s="24">
        <v>40751</v>
      </c>
      <c r="V66" s="37"/>
      <c r="W66" s="24">
        <f>ROUND(S66-U66,0)</f>
        <v>-492</v>
      </c>
    </row>
    <row r="67" spans="1:23" ht="14.1" customHeight="1" x14ac:dyDescent="0.2">
      <c r="A67" s="49" t="s">
        <v>415</v>
      </c>
      <c r="C67" s="3"/>
      <c r="D67" s="3"/>
      <c r="E67" s="51">
        <v>0</v>
      </c>
      <c r="F67" s="25"/>
      <c r="G67" s="51">
        <v>0</v>
      </c>
      <c r="H67" s="35"/>
      <c r="I67" s="51">
        <v>-9</v>
      </c>
      <c r="J67" s="37"/>
      <c r="K67" s="51">
        <v>-45</v>
      </c>
      <c r="L67" s="37"/>
      <c r="M67" s="51">
        <v>0</v>
      </c>
      <c r="N67" s="37"/>
      <c r="O67" s="51">
        <f>ROUND(E67-M67,0)</f>
        <v>0</v>
      </c>
      <c r="P67" s="37"/>
      <c r="Q67" s="44"/>
      <c r="R67" s="25"/>
      <c r="S67" s="51">
        <v>-9</v>
      </c>
      <c r="T67" s="37"/>
      <c r="U67" s="51">
        <v>-7</v>
      </c>
      <c r="V67" s="37"/>
      <c r="W67" s="51">
        <f>ROUND(S67-U67,0)</f>
        <v>-2</v>
      </c>
    </row>
    <row r="68" spans="1:23" ht="15" customHeight="1" x14ac:dyDescent="0.2">
      <c r="A68" s="50" t="s">
        <v>168</v>
      </c>
      <c r="C68" s="3"/>
      <c r="D68" s="2"/>
      <c r="E68" s="55">
        <v>18370</v>
      </c>
      <c r="F68" s="25"/>
      <c r="G68" s="55">
        <f>ROUND(SUM(G66:G67),0)</f>
        <v>6468</v>
      </c>
      <c r="H68" s="35"/>
      <c r="I68" s="55">
        <f>ROUND(SUM(I66:I67),0)</f>
        <v>15412</v>
      </c>
      <c r="J68" s="61"/>
      <c r="K68" s="55">
        <f>ROUND(SUM(K66:K67),0)</f>
        <v>29690</v>
      </c>
      <c r="L68" s="61"/>
      <c r="M68" s="55">
        <f>ROUND(SUM(M66:M67),0)</f>
        <v>15421</v>
      </c>
      <c r="N68" s="61"/>
      <c r="O68" s="55">
        <f>ROUND(SUM(O66:O67),0)</f>
        <v>2949</v>
      </c>
      <c r="P68" s="61"/>
      <c r="Q68" s="44"/>
      <c r="R68" s="25"/>
      <c r="S68" s="55">
        <v>40250</v>
      </c>
      <c r="T68" s="61"/>
      <c r="U68" s="55">
        <f>ROUND(SUM(U66:U67),0)</f>
        <v>40744</v>
      </c>
      <c r="V68" s="61"/>
      <c r="W68" s="55">
        <f>ROUND(SUM(W66:W67),0)</f>
        <v>-494</v>
      </c>
    </row>
    <row r="69" spans="1:23" ht="15" customHeight="1" x14ac:dyDescent="0.2">
      <c r="A69" s="3"/>
      <c r="B69" s="3"/>
      <c r="C69" s="3"/>
      <c r="D69" s="3"/>
      <c r="E69" s="62"/>
      <c r="F69" s="25"/>
      <c r="G69" s="34"/>
      <c r="H69" s="35"/>
      <c r="I69" s="34"/>
      <c r="J69" s="37"/>
      <c r="K69" s="34"/>
      <c r="L69" s="37"/>
      <c r="M69" s="34"/>
      <c r="N69" s="37"/>
      <c r="O69" s="33"/>
      <c r="P69" s="37"/>
      <c r="Q69" s="44"/>
      <c r="R69" s="25"/>
      <c r="S69" s="62"/>
      <c r="U69" s="62"/>
      <c r="W69" s="121"/>
    </row>
    <row r="70" spans="1:23" ht="14.1" customHeight="1" x14ac:dyDescent="0.2">
      <c r="A70" s="3"/>
      <c r="B70" s="3"/>
      <c r="C70" s="3"/>
      <c r="D70" s="3"/>
      <c r="F70" s="25"/>
      <c r="G70" s="21"/>
      <c r="H70" s="35"/>
      <c r="I70" s="21"/>
      <c r="J70" s="37"/>
      <c r="K70" s="21"/>
      <c r="L70" s="37"/>
      <c r="M70" s="21"/>
      <c r="N70" s="37"/>
      <c r="O70" s="21"/>
      <c r="P70" s="37"/>
      <c r="Q70" s="44"/>
      <c r="R70" s="25"/>
    </row>
    <row r="71" spans="1:23" ht="14.1" customHeight="1" x14ac:dyDescent="0.2">
      <c r="A71" s="71" t="s">
        <v>64</v>
      </c>
      <c r="B71" s="3"/>
      <c r="C71" s="3"/>
      <c r="D71" s="3"/>
      <c r="F71" s="25"/>
      <c r="G71" s="21"/>
      <c r="H71" s="35"/>
      <c r="I71" s="21"/>
      <c r="J71" s="37"/>
      <c r="K71" s="21"/>
      <c r="L71" s="37"/>
      <c r="M71" s="21"/>
      <c r="N71" s="37"/>
      <c r="O71" s="21"/>
      <c r="P71" s="37"/>
      <c r="Q71" s="44"/>
      <c r="R71" s="25"/>
    </row>
    <row r="72" spans="1:23" ht="14.1" customHeight="1" x14ac:dyDescent="0.2">
      <c r="A72" s="3"/>
      <c r="B72" s="3"/>
      <c r="C72" s="3"/>
      <c r="D72" s="3"/>
      <c r="F72" s="25"/>
      <c r="G72" s="21"/>
      <c r="H72" s="35"/>
      <c r="I72" s="21"/>
      <c r="J72" s="37"/>
      <c r="K72" s="21"/>
      <c r="L72" s="37"/>
      <c r="M72" s="21"/>
      <c r="N72" s="37"/>
      <c r="P72" s="37"/>
      <c r="Q72" s="44"/>
      <c r="R72" s="25"/>
    </row>
    <row r="73" spans="1:23" ht="14.1" customHeight="1" x14ac:dyDescent="0.2">
      <c r="A73" s="49" t="s">
        <v>154</v>
      </c>
      <c r="C73" s="3"/>
      <c r="D73" s="3"/>
      <c r="E73" s="24">
        <v>56205</v>
      </c>
      <c r="F73" s="25"/>
      <c r="G73" s="24">
        <v>65369</v>
      </c>
      <c r="H73" s="35"/>
      <c r="I73" s="24">
        <v>39164</v>
      </c>
      <c r="J73" s="37"/>
      <c r="K73" s="24">
        <v>31738</v>
      </c>
      <c r="L73" s="37"/>
      <c r="M73" s="24">
        <v>30953</v>
      </c>
      <c r="N73" s="37"/>
      <c r="O73" s="24">
        <f>ROUND(E73-M73,0)</f>
        <v>25252</v>
      </c>
      <c r="P73" s="37"/>
      <c r="Q73" s="44"/>
      <c r="R73" s="25"/>
      <c r="S73" s="24">
        <v>160738</v>
      </c>
      <c r="T73" s="37"/>
      <c r="U73" s="24">
        <v>91776</v>
      </c>
      <c r="V73" s="37"/>
      <c r="W73" s="24">
        <f>ROUND(S73-U73,0)</f>
        <v>68962</v>
      </c>
    </row>
    <row r="74" spans="1:23" ht="14.1" customHeight="1" x14ac:dyDescent="0.2">
      <c r="A74" s="49" t="s">
        <v>158</v>
      </c>
      <c r="C74" s="3"/>
      <c r="D74" s="3"/>
      <c r="E74" s="26">
        <v>87</v>
      </c>
      <c r="F74" s="25"/>
      <c r="G74" s="26">
        <v>-5858</v>
      </c>
      <c r="H74" s="35"/>
      <c r="I74" s="26">
        <v>-3352</v>
      </c>
      <c r="J74" s="37"/>
      <c r="K74" s="26">
        <v>2738</v>
      </c>
      <c r="L74" s="37"/>
      <c r="M74" s="26">
        <v>-1192</v>
      </c>
      <c r="N74" s="37"/>
      <c r="O74" s="26">
        <f>ROUND(E74-M74,0)</f>
        <v>1279</v>
      </c>
      <c r="P74" s="37"/>
      <c r="Q74" s="44"/>
      <c r="R74" s="25"/>
      <c r="S74" s="26">
        <v>-9123</v>
      </c>
      <c r="T74" s="37"/>
      <c r="U74" s="26">
        <v>-8225</v>
      </c>
      <c r="V74" s="37"/>
      <c r="W74" s="26">
        <f>ROUND(S74-U74,0)</f>
        <v>-898</v>
      </c>
    </row>
    <row r="75" spans="1:23" ht="14.1" customHeight="1" x14ac:dyDescent="0.2">
      <c r="A75" s="28" t="s">
        <v>165</v>
      </c>
      <c r="C75" s="3"/>
      <c r="D75" s="3"/>
      <c r="E75" s="26">
        <v>-2402</v>
      </c>
      <c r="F75" s="25"/>
      <c r="G75" s="26">
        <v>-4127</v>
      </c>
      <c r="H75" s="35"/>
      <c r="I75" s="26">
        <v>2652</v>
      </c>
      <c r="J75" s="37"/>
      <c r="K75" s="26">
        <v>-4781</v>
      </c>
      <c r="L75" s="37"/>
      <c r="M75" s="26">
        <v>-2475</v>
      </c>
      <c r="N75" s="37"/>
      <c r="O75" s="26">
        <f>ROUND(E75-M75,0)</f>
        <v>73</v>
      </c>
      <c r="P75" s="37"/>
      <c r="Q75" s="44"/>
      <c r="R75" s="25"/>
      <c r="S75" s="26">
        <v>-3877</v>
      </c>
      <c r="T75" s="37"/>
      <c r="U75" s="26">
        <v>-6297</v>
      </c>
      <c r="V75" s="37"/>
      <c r="W75" s="26">
        <f>ROUND(S75-U75,0)</f>
        <v>2420</v>
      </c>
    </row>
    <row r="76" spans="1:23" ht="14.1" customHeight="1" x14ac:dyDescent="0.2">
      <c r="A76" s="49" t="s">
        <v>166</v>
      </c>
      <c r="C76" s="3"/>
      <c r="D76" s="3"/>
      <c r="E76" s="26">
        <v>2402</v>
      </c>
      <c r="F76" s="25"/>
      <c r="G76" s="26">
        <v>4127</v>
      </c>
      <c r="H76" s="35"/>
      <c r="I76" s="26">
        <v>-2652</v>
      </c>
      <c r="J76" s="37"/>
      <c r="K76" s="26">
        <v>4781</v>
      </c>
      <c r="L76" s="37"/>
      <c r="M76" s="26">
        <v>2475</v>
      </c>
      <c r="N76" s="37"/>
      <c r="O76" s="26">
        <f>ROUND(E76-M76,0)</f>
        <v>-73</v>
      </c>
      <c r="P76" s="37"/>
      <c r="Q76" s="44"/>
      <c r="R76" s="25"/>
      <c r="S76" s="26">
        <v>3877</v>
      </c>
      <c r="T76" s="37"/>
      <c r="U76" s="26">
        <v>6297</v>
      </c>
      <c r="V76" s="37"/>
      <c r="W76" s="26">
        <f>ROUND(S76-U76,0)</f>
        <v>-2420</v>
      </c>
    </row>
    <row r="77" spans="1:23" ht="14.1" customHeight="1" x14ac:dyDescent="0.2">
      <c r="A77" s="49" t="s">
        <v>167</v>
      </c>
      <c r="C77" s="3"/>
      <c r="D77" s="3"/>
      <c r="E77" s="51">
        <v>139</v>
      </c>
      <c r="F77" s="25"/>
      <c r="G77" s="51">
        <v>-13</v>
      </c>
      <c r="H77" s="35"/>
      <c r="I77" s="51">
        <v>76</v>
      </c>
      <c r="J77" s="37"/>
      <c r="K77" s="51">
        <v>41</v>
      </c>
      <c r="L77" s="37"/>
      <c r="M77" s="51">
        <v>-93</v>
      </c>
      <c r="N77" s="37"/>
      <c r="O77" s="51">
        <f>ROUND(E77-M77,0)</f>
        <v>232</v>
      </c>
      <c r="P77" s="37"/>
      <c r="Q77" s="44"/>
      <c r="R77" s="25"/>
      <c r="S77" s="51">
        <v>202</v>
      </c>
      <c r="T77" s="37"/>
      <c r="U77" s="51">
        <v>123</v>
      </c>
      <c r="V77" s="37"/>
      <c r="W77" s="51">
        <f>ROUND(S77-U77,0)</f>
        <v>79</v>
      </c>
    </row>
    <row r="78" spans="1:23" ht="15" customHeight="1" x14ac:dyDescent="0.2">
      <c r="A78" s="50" t="s">
        <v>168</v>
      </c>
      <c r="C78" s="3"/>
      <c r="D78" s="2"/>
      <c r="E78" s="55">
        <v>56431</v>
      </c>
      <c r="F78" s="25"/>
      <c r="G78" s="55">
        <f>ROUND(SUM(G73:G77),0)</f>
        <v>59498</v>
      </c>
      <c r="H78" s="35"/>
      <c r="I78" s="55">
        <f>ROUND(SUM(I73:I77),0)</f>
        <v>35888</v>
      </c>
      <c r="J78" s="61"/>
      <c r="K78" s="55">
        <f>ROUND(SUM(K73:K77),0)</f>
        <v>34517</v>
      </c>
      <c r="L78" s="61"/>
      <c r="M78" s="55">
        <f>ROUND(SUM(M73:M77),0)</f>
        <v>29668</v>
      </c>
      <c r="N78" s="61"/>
      <c r="O78" s="55">
        <f>ROUND(SUM(O73:O77),0)</f>
        <v>26763</v>
      </c>
      <c r="P78" s="61"/>
      <c r="Q78" s="44"/>
      <c r="R78" s="25"/>
      <c r="S78" s="55">
        <v>151817</v>
      </c>
      <c r="T78" s="61"/>
      <c r="U78" s="55">
        <f>ROUND(SUM(U73:U77),0)</f>
        <v>83674</v>
      </c>
      <c r="V78" s="61"/>
      <c r="W78" s="55">
        <f>ROUND(SUM(W73:W77),0)</f>
        <v>68143</v>
      </c>
    </row>
    <row r="79" spans="1:23" ht="15" customHeight="1" x14ac:dyDescent="0.2">
      <c r="A79" s="3"/>
      <c r="B79" s="3"/>
      <c r="C79" s="3"/>
      <c r="D79" s="3"/>
      <c r="E79" s="121"/>
      <c r="F79" s="23"/>
      <c r="G79" s="122"/>
      <c r="H79" s="23"/>
      <c r="I79" s="122"/>
      <c r="J79" s="3"/>
      <c r="K79" s="122"/>
      <c r="L79" s="3"/>
      <c r="M79" s="122"/>
      <c r="N79" s="3"/>
      <c r="O79" s="122"/>
      <c r="P79" s="3"/>
      <c r="Q79" s="3"/>
      <c r="R79" s="23"/>
      <c r="S79" s="121"/>
      <c r="U79" s="121"/>
      <c r="W79" s="121"/>
    </row>
    <row r="80" spans="1:23" ht="14.1" customHeight="1" x14ac:dyDescent="0.2">
      <c r="A80" s="165"/>
      <c r="B80" s="165"/>
      <c r="C80" s="166"/>
      <c r="D80" s="166"/>
      <c r="E80" s="165"/>
      <c r="F80" s="165"/>
      <c r="G80" s="165"/>
      <c r="H80" s="166"/>
      <c r="I80" s="165"/>
      <c r="J80" s="3"/>
      <c r="K80" s="3"/>
      <c r="L80" s="3"/>
      <c r="M80" s="3"/>
      <c r="N80" s="3"/>
      <c r="O80" s="3"/>
      <c r="P80" s="3"/>
      <c r="Q80" s="3"/>
      <c r="R80" s="23"/>
    </row>
    <row r="81" spans="1:23" ht="14.1" customHeight="1" x14ac:dyDescent="0.2">
      <c r="A81" s="71" t="s">
        <v>66</v>
      </c>
      <c r="B81" s="3"/>
      <c r="C81" s="3"/>
      <c r="D81" s="3"/>
      <c r="F81" s="23"/>
      <c r="G81" s="3"/>
      <c r="H81" s="23"/>
      <c r="I81" s="3"/>
      <c r="J81" s="3"/>
      <c r="K81" s="3"/>
      <c r="L81" s="3"/>
      <c r="M81" s="3"/>
      <c r="N81" s="3"/>
      <c r="O81" s="3"/>
      <c r="P81" s="3"/>
      <c r="Q81" s="41"/>
      <c r="R81" s="23"/>
    </row>
    <row r="82" spans="1:23" ht="14.1" customHeight="1" x14ac:dyDescent="0.2">
      <c r="A82" s="3"/>
      <c r="B82" s="3"/>
      <c r="C82" s="3"/>
      <c r="D82" s="3"/>
      <c r="F82" s="23"/>
      <c r="G82" s="3"/>
      <c r="H82" s="23"/>
      <c r="I82" s="3"/>
      <c r="J82" s="3"/>
      <c r="K82" s="3"/>
      <c r="L82" s="3"/>
      <c r="M82" s="3"/>
      <c r="N82" s="3"/>
      <c r="O82" s="3"/>
      <c r="P82" s="3"/>
      <c r="Q82" s="41"/>
      <c r="R82" s="23"/>
    </row>
    <row r="83" spans="1:23" ht="14.1" customHeight="1" x14ac:dyDescent="0.2">
      <c r="A83" s="49" t="s">
        <v>154</v>
      </c>
      <c r="C83" s="21"/>
      <c r="D83" s="3"/>
      <c r="E83" s="24">
        <v>62007</v>
      </c>
      <c r="F83" s="25"/>
      <c r="G83" s="24">
        <v>58862</v>
      </c>
      <c r="H83" s="35"/>
      <c r="I83" s="24">
        <v>22887</v>
      </c>
      <c r="J83" s="37"/>
      <c r="K83" s="24">
        <v>27212</v>
      </c>
      <c r="L83" s="37"/>
      <c r="M83" s="24">
        <v>26564</v>
      </c>
      <c r="N83" s="37"/>
      <c r="O83" s="24">
        <f>ROUND(E83-M83,0)</f>
        <v>35443</v>
      </c>
      <c r="P83" s="37"/>
      <c r="Q83" s="44"/>
      <c r="R83" s="25"/>
      <c r="S83" s="24">
        <v>143756</v>
      </c>
      <c r="T83" s="37"/>
      <c r="U83" s="24">
        <v>121574</v>
      </c>
      <c r="V83" s="37"/>
      <c r="W83" s="24">
        <f>ROUND(S83-U83,0)</f>
        <v>22182</v>
      </c>
    </row>
    <row r="84" spans="1:23" ht="14.1" customHeight="1" x14ac:dyDescent="0.2">
      <c r="A84" s="49" t="s">
        <v>158</v>
      </c>
      <c r="C84" s="3"/>
      <c r="D84" s="3"/>
      <c r="E84" s="51">
        <v>-1</v>
      </c>
      <c r="F84" s="25"/>
      <c r="G84" s="51">
        <v>0</v>
      </c>
      <c r="H84" s="35"/>
      <c r="I84" s="51">
        <v>-5</v>
      </c>
      <c r="J84" s="37"/>
      <c r="K84" s="51">
        <v>15</v>
      </c>
      <c r="L84" s="37"/>
      <c r="M84" s="51">
        <v>0</v>
      </c>
      <c r="N84" s="37"/>
      <c r="O84" s="51">
        <f>ROUND(E84-M84,0)</f>
        <v>-1</v>
      </c>
      <c r="P84" s="37"/>
      <c r="Q84" s="44"/>
      <c r="R84" s="25"/>
      <c r="S84" s="51">
        <v>-6</v>
      </c>
      <c r="T84" s="37"/>
      <c r="U84" s="51">
        <v>0</v>
      </c>
      <c r="V84" s="37"/>
      <c r="W84" s="51">
        <f>ROUND(S84-U84,0)</f>
        <v>-6</v>
      </c>
    </row>
    <row r="85" spans="1:23" ht="15" customHeight="1" x14ac:dyDescent="0.2">
      <c r="A85" s="50" t="s">
        <v>168</v>
      </c>
      <c r="C85" s="3"/>
      <c r="D85" s="2"/>
      <c r="E85" s="55">
        <v>62006</v>
      </c>
      <c r="F85" s="25"/>
      <c r="G85" s="55">
        <f>ROUND(SUM(G83:G84),0)</f>
        <v>58862</v>
      </c>
      <c r="H85" s="35"/>
      <c r="I85" s="55">
        <f>ROUND(SUM(I83:I84),0)</f>
        <v>22882</v>
      </c>
      <c r="J85" s="61"/>
      <c r="K85" s="55">
        <f>ROUND(SUM(K83:K84),0)</f>
        <v>27227</v>
      </c>
      <c r="L85" s="61"/>
      <c r="M85" s="55">
        <f>ROUND(SUM(M83:M84),0)</f>
        <v>26564</v>
      </c>
      <c r="N85" s="61"/>
      <c r="O85" s="55">
        <f>ROUND(SUM(O83:O84),0)</f>
        <v>35442</v>
      </c>
      <c r="P85" s="61"/>
      <c r="Q85" s="44"/>
      <c r="R85" s="25"/>
      <c r="S85" s="55">
        <v>143750</v>
      </c>
      <c r="T85" s="61"/>
      <c r="U85" s="55">
        <f>ROUND(SUM(U83:U84),0)</f>
        <v>121574</v>
      </c>
      <c r="V85" s="61"/>
      <c r="W85" s="55">
        <f>ROUND(SUM(W83:W84),0)</f>
        <v>22176</v>
      </c>
    </row>
    <row r="86" spans="1:23" ht="15" customHeight="1" x14ac:dyDescent="0.2">
      <c r="A86" s="3"/>
      <c r="B86" s="3"/>
      <c r="C86" s="3"/>
      <c r="D86" s="3"/>
      <c r="E86" s="121"/>
      <c r="F86" s="25"/>
      <c r="G86" s="33"/>
      <c r="H86" s="35"/>
      <c r="I86" s="33"/>
      <c r="J86" s="37"/>
      <c r="K86" s="33"/>
      <c r="L86" s="37"/>
      <c r="M86" s="33"/>
      <c r="N86" s="37"/>
      <c r="O86" s="33"/>
      <c r="P86" s="37"/>
      <c r="Q86" s="44"/>
      <c r="R86" s="25"/>
      <c r="S86" s="121"/>
      <c r="U86" s="121"/>
      <c r="W86" s="121"/>
    </row>
    <row r="87" spans="1:23" ht="14.1" customHeight="1" x14ac:dyDescent="0.2">
      <c r="A87" s="39"/>
      <c r="B87" s="3"/>
      <c r="C87" s="3"/>
      <c r="D87" s="3"/>
      <c r="F87" s="25"/>
      <c r="G87" s="21"/>
      <c r="H87" s="35"/>
      <c r="I87" s="21"/>
      <c r="J87" s="37"/>
      <c r="K87" s="21"/>
      <c r="L87" s="37"/>
      <c r="M87" s="21"/>
      <c r="N87" s="37"/>
      <c r="O87" s="21"/>
      <c r="P87" s="37"/>
      <c r="Q87" s="44"/>
      <c r="R87" s="25"/>
    </row>
    <row r="88" spans="1:23" ht="14.1" customHeight="1" x14ac:dyDescent="0.2">
      <c r="A88" s="71" t="s">
        <v>68</v>
      </c>
      <c r="B88" s="3"/>
      <c r="C88" s="3"/>
      <c r="D88" s="3"/>
      <c r="F88" s="25"/>
      <c r="G88" s="21"/>
      <c r="H88" s="35"/>
      <c r="I88" s="21"/>
      <c r="J88" s="37"/>
      <c r="K88" s="21"/>
      <c r="L88" s="37"/>
      <c r="M88" s="21"/>
      <c r="N88" s="37"/>
      <c r="O88" s="21"/>
      <c r="P88" s="37"/>
      <c r="Q88" s="44"/>
      <c r="R88" s="25"/>
    </row>
    <row r="89" spans="1:23" ht="14.1" customHeight="1" x14ac:dyDescent="0.2">
      <c r="A89" s="3"/>
      <c r="B89" s="3"/>
      <c r="C89" s="3"/>
      <c r="D89" s="3"/>
      <c r="F89" s="25"/>
      <c r="G89" s="37"/>
      <c r="H89" s="35"/>
      <c r="I89" s="37"/>
      <c r="J89" s="37"/>
      <c r="K89" s="37"/>
      <c r="L89" s="37"/>
      <c r="M89" s="37"/>
      <c r="N89" s="37"/>
      <c r="O89" s="37"/>
      <c r="P89" s="37"/>
      <c r="Q89" s="44"/>
      <c r="R89" s="25"/>
    </row>
    <row r="90" spans="1:23" ht="14.1" customHeight="1" x14ac:dyDescent="0.2">
      <c r="A90" s="49" t="s">
        <v>219</v>
      </c>
      <c r="C90" s="3"/>
      <c r="D90" s="3"/>
      <c r="E90" s="24">
        <v>206</v>
      </c>
      <c r="F90" s="25"/>
      <c r="G90" s="24">
        <v>4138</v>
      </c>
      <c r="H90" s="35"/>
      <c r="I90" s="24">
        <v>4021</v>
      </c>
      <c r="J90" s="37"/>
      <c r="K90" s="24">
        <v>2110</v>
      </c>
      <c r="L90" s="37"/>
      <c r="M90" s="24">
        <v>-229</v>
      </c>
      <c r="N90" s="37"/>
      <c r="O90" s="24">
        <f>ROUND(E90-M90,0)</f>
        <v>435</v>
      </c>
      <c r="P90" s="37"/>
      <c r="Q90" s="44"/>
      <c r="R90" s="25"/>
      <c r="S90" s="24">
        <v>8365</v>
      </c>
      <c r="T90" s="37"/>
      <c r="U90" s="24">
        <v>11020</v>
      </c>
      <c r="V90" s="37"/>
      <c r="W90" s="24">
        <f>ROUND(S90-U90,0)</f>
        <v>-2655</v>
      </c>
    </row>
    <row r="91" spans="1:23" ht="14.1" customHeight="1" x14ac:dyDescent="0.2">
      <c r="A91" s="49" t="s">
        <v>158</v>
      </c>
      <c r="C91" s="3"/>
      <c r="D91" s="3"/>
      <c r="E91" s="51">
        <v>1133</v>
      </c>
      <c r="F91" s="25"/>
      <c r="G91" s="51">
        <v>-1274</v>
      </c>
      <c r="H91" s="35"/>
      <c r="I91" s="51">
        <v>-2743</v>
      </c>
      <c r="J91" s="37"/>
      <c r="K91" s="51">
        <v>-1408</v>
      </c>
      <c r="L91" s="37"/>
      <c r="M91" s="51">
        <v>-16</v>
      </c>
      <c r="N91" s="37"/>
      <c r="O91" s="51">
        <f>ROUND(E91-M91,0)</f>
        <v>1149</v>
      </c>
      <c r="P91" s="37"/>
      <c r="Q91" s="44"/>
      <c r="R91" s="25"/>
      <c r="S91" s="51">
        <v>-2884</v>
      </c>
      <c r="T91" s="37"/>
      <c r="U91" s="51">
        <v>-9090</v>
      </c>
      <c r="V91" s="37"/>
      <c r="W91" s="51">
        <f>ROUND(S91-U91,0)</f>
        <v>6206</v>
      </c>
    </row>
    <row r="92" spans="1:23" ht="15" customHeight="1" x14ac:dyDescent="0.2">
      <c r="A92" s="50" t="s">
        <v>174</v>
      </c>
      <c r="C92" s="3"/>
      <c r="D92" s="2"/>
      <c r="E92" s="55">
        <v>1339</v>
      </c>
      <c r="F92" s="25"/>
      <c r="G92" s="55">
        <f>ROUND(SUM(G90:G91),0)</f>
        <v>2864</v>
      </c>
      <c r="H92" s="35"/>
      <c r="I92" s="55">
        <f>ROUND(SUM(I90:I91),0)</f>
        <v>1278</v>
      </c>
      <c r="J92" s="61"/>
      <c r="K92" s="55">
        <f>ROUND(SUM(K90:K91),0)</f>
        <v>702</v>
      </c>
      <c r="L92" s="61"/>
      <c r="M92" s="55">
        <f>ROUND(SUM(M90:M91),0)</f>
        <v>-245</v>
      </c>
      <c r="N92" s="61"/>
      <c r="O92" s="55">
        <f>ROUND(SUM(O90:O91),0)</f>
        <v>1584</v>
      </c>
      <c r="P92" s="61"/>
      <c r="Q92" s="76"/>
      <c r="R92" s="25"/>
      <c r="S92" s="55">
        <v>5481</v>
      </c>
      <c r="T92" s="61"/>
      <c r="U92" s="55">
        <f>ROUND(SUM(U90:U91),0)</f>
        <v>1930</v>
      </c>
      <c r="V92" s="61"/>
      <c r="W92" s="55">
        <f>ROUND(SUM(W90:W91),0)</f>
        <v>3551</v>
      </c>
    </row>
    <row r="93" spans="1:23" ht="15" customHeight="1" x14ac:dyDescent="0.2">
      <c r="A93" s="3"/>
      <c r="B93" s="3"/>
      <c r="C93" s="3"/>
      <c r="D93" s="3"/>
      <c r="E93" s="121"/>
      <c r="F93" s="25"/>
      <c r="G93" s="33"/>
      <c r="H93" s="35"/>
      <c r="I93" s="33"/>
      <c r="J93" s="37"/>
      <c r="K93" s="33"/>
      <c r="L93" s="37"/>
      <c r="M93" s="33"/>
      <c r="N93" s="37"/>
      <c r="O93" s="33"/>
      <c r="P93" s="37"/>
      <c r="Q93" s="76"/>
      <c r="R93" s="25"/>
      <c r="S93" s="121"/>
      <c r="U93" s="121"/>
      <c r="W93" s="121"/>
    </row>
    <row r="94" spans="1:23" ht="14.1" customHeight="1" x14ac:dyDescent="0.2">
      <c r="A94" s="3"/>
      <c r="B94" s="3"/>
      <c r="C94" s="3"/>
      <c r="D94" s="3"/>
      <c r="F94" s="25"/>
      <c r="G94" s="21"/>
      <c r="H94" s="35"/>
      <c r="I94" s="21"/>
      <c r="J94" s="37"/>
      <c r="K94" s="21"/>
      <c r="L94" s="37"/>
      <c r="M94" s="21"/>
      <c r="N94" s="37"/>
      <c r="O94" s="21"/>
      <c r="P94" s="37"/>
      <c r="Q94" s="76"/>
      <c r="R94" s="25"/>
    </row>
    <row r="95" spans="1:23" ht="14.1" customHeight="1" x14ac:dyDescent="0.2">
      <c r="A95" s="71" t="s">
        <v>70</v>
      </c>
      <c r="B95" s="3"/>
      <c r="C95" s="3"/>
      <c r="D95" s="3"/>
      <c r="F95" s="25"/>
      <c r="G95" s="37"/>
      <c r="H95" s="35"/>
      <c r="I95" s="37"/>
      <c r="J95" s="37"/>
      <c r="K95" s="37"/>
      <c r="L95" s="37"/>
      <c r="M95" s="37"/>
      <c r="N95" s="37"/>
      <c r="O95" s="21"/>
      <c r="P95" s="37"/>
      <c r="Q95" s="76"/>
      <c r="R95" s="25"/>
    </row>
    <row r="96" spans="1:23" ht="14.1" customHeight="1" x14ac:dyDescent="0.2">
      <c r="A96" s="3"/>
      <c r="B96" s="3"/>
      <c r="C96" s="3"/>
      <c r="D96" s="3"/>
      <c r="F96" s="25"/>
      <c r="G96" s="21"/>
      <c r="H96" s="35"/>
      <c r="I96" s="21"/>
      <c r="J96" s="37"/>
      <c r="K96" s="21"/>
      <c r="L96" s="37"/>
      <c r="M96" s="21"/>
      <c r="N96" s="37"/>
      <c r="O96" s="21"/>
      <c r="P96" s="37"/>
      <c r="Q96" s="76"/>
      <c r="R96" s="25"/>
    </row>
    <row r="97" spans="1:23" ht="14.1" customHeight="1" x14ac:dyDescent="0.2">
      <c r="A97" s="49" t="s">
        <v>265</v>
      </c>
      <c r="C97" s="3"/>
      <c r="D97" s="3"/>
      <c r="E97" s="24">
        <v>-40323</v>
      </c>
      <c r="F97" s="25"/>
      <c r="G97" s="24">
        <v>-67264</v>
      </c>
      <c r="H97" s="35"/>
      <c r="I97" s="24">
        <v>-40779</v>
      </c>
      <c r="J97" s="37"/>
      <c r="K97" s="24">
        <v>-72983</v>
      </c>
      <c r="L97" s="37"/>
      <c r="M97" s="24">
        <v>-15438</v>
      </c>
      <c r="N97" s="37"/>
      <c r="O97" s="24">
        <f>ROUND(E97-M97,0)</f>
        <v>-24885</v>
      </c>
      <c r="P97" s="37"/>
      <c r="Q97" s="44"/>
      <c r="R97" s="25"/>
      <c r="S97" s="24">
        <v>-148366</v>
      </c>
      <c r="T97" s="37"/>
      <c r="U97" s="24">
        <v>-51997</v>
      </c>
      <c r="V97" s="37"/>
      <c r="W97" s="24">
        <f>ROUND(S97-U97,0)</f>
        <v>-96369</v>
      </c>
    </row>
    <row r="98" spans="1:23" ht="14.1" customHeight="1" x14ac:dyDescent="0.2">
      <c r="A98" s="49" t="s">
        <v>158</v>
      </c>
      <c r="C98" s="3"/>
      <c r="D98" s="3"/>
      <c r="E98" s="26">
        <v>22958</v>
      </c>
      <c r="F98" s="25"/>
      <c r="G98" s="26">
        <v>23913</v>
      </c>
      <c r="H98" s="35"/>
      <c r="I98" s="26">
        <v>9842</v>
      </c>
      <c r="J98" s="37"/>
      <c r="K98" s="26">
        <v>13346</v>
      </c>
      <c r="L98" s="37"/>
      <c r="M98" s="26">
        <v>-6239</v>
      </c>
      <c r="N98" s="37"/>
      <c r="O98" s="26">
        <f>ROUND(E98-M98,0)</f>
        <v>29197</v>
      </c>
      <c r="P98" s="37"/>
      <c r="Q98" s="76"/>
      <c r="R98" s="25"/>
      <c r="S98" s="26">
        <v>56713</v>
      </c>
      <c r="T98" s="37"/>
      <c r="U98" s="26">
        <v>-5729</v>
      </c>
      <c r="V98" s="37"/>
      <c r="W98" s="26">
        <f>ROUND(S98-U98,0)</f>
        <v>62442</v>
      </c>
    </row>
    <row r="99" spans="1:23" ht="14.1" customHeight="1" x14ac:dyDescent="0.2">
      <c r="A99" s="49" t="s">
        <v>167</v>
      </c>
      <c r="C99" s="3"/>
      <c r="D99" s="3"/>
      <c r="E99" s="51">
        <v>-692</v>
      </c>
      <c r="F99" s="25"/>
      <c r="G99" s="51">
        <v>490</v>
      </c>
      <c r="H99" s="35"/>
      <c r="I99" s="51">
        <v>0</v>
      </c>
      <c r="J99" s="37"/>
      <c r="K99" s="51">
        <v>0</v>
      </c>
      <c r="L99" s="37"/>
      <c r="M99" s="51">
        <v>-9</v>
      </c>
      <c r="N99" s="37"/>
      <c r="O99" s="51">
        <f>ROUND(E99-M99,0)</f>
        <v>-683</v>
      </c>
      <c r="P99" s="37"/>
      <c r="Q99" s="76"/>
      <c r="R99" s="25"/>
      <c r="S99" s="51">
        <v>-202</v>
      </c>
      <c r="T99" s="37"/>
      <c r="U99" s="51">
        <v>-61</v>
      </c>
      <c r="V99" s="37"/>
      <c r="W99" s="51">
        <f>ROUND(S99-U99,0)</f>
        <v>-141</v>
      </c>
    </row>
    <row r="100" spans="1:23" ht="15" customHeight="1" x14ac:dyDescent="0.2">
      <c r="A100" s="50" t="s">
        <v>266</v>
      </c>
      <c r="C100" s="3"/>
      <c r="D100" s="2"/>
      <c r="E100" s="55">
        <v>-18057</v>
      </c>
      <c r="F100" s="25"/>
      <c r="G100" s="55">
        <f>ROUND(SUM(G97:G99),0)</f>
        <v>-42861</v>
      </c>
      <c r="H100" s="35"/>
      <c r="I100" s="55">
        <f>ROUND(SUM(I97:I99),0)</f>
        <v>-30937</v>
      </c>
      <c r="J100" s="61"/>
      <c r="K100" s="55">
        <f>ROUND(SUM(K97:K99),0)</f>
        <v>-59637</v>
      </c>
      <c r="L100" s="61"/>
      <c r="M100" s="55">
        <f>ROUND(SUM(M97:M99),0)</f>
        <v>-21686</v>
      </c>
      <c r="N100" s="61"/>
      <c r="O100" s="55">
        <f>ROUND(SUM(O97:O99),0)</f>
        <v>3629</v>
      </c>
      <c r="P100" s="61"/>
      <c r="Q100" s="76"/>
      <c r="R100" s="25"/>
      <c r="S100" s="55">
        <v>-91855</v>
      </c>
      <c r="T100" s="61"/>
      <c r="U100" s="55">
        <f>ROUND(SUM(U97:U99),0)</f>
        <v>-57787</v>
      </c>
      <c r="V100" s="61"/>
      <c r="W100" s="55">
        <f>ROUND(SUM(W97:W99),0)</f>
        <v>-34068</v>
      </c>
    </row>
    <row r="101" spans="1:23" ht="15" customHeight="1" x14ac:dyDescent="0.2">
      <c r="A101" s="3"/>
      <c r="B101" s="3"/>
      <c r="C101" s="3"/>
      <c r="D101" s="3"/>
      <c r="E101" s="121"/>
      <c r="F101" s="25"/>
      <c r="G101" s="33"/>
      <c r="H101" s="37"/>
      <c r="I101" s="33"/>
      <c r="J101" s="37"/>
      <c r="K101" s="33"/>
      <c r="L101" s="37"/>
      <c r="M101" s="33"/>
      <c r="N101" s="37"/>
      <c r="O101" s="33"/>
      <c r="P101" s="37"/>
      <c r="Q101" s="76"/>
      <c r="R101" s="25"/>
      <c r="S101" s="121"/>
      <c r="U101" s="121"/>
      <c r="W101" s="121"/>
    </row>
    <row r="102" spans="1:23" ht="14.1" customHeight="1" x14ac:dyDescent="0.2">
      <c r="A102" s="3"/>
      <c r="B102" s="3"/>
      <c r="C102" s="3"/>
      <c r="D102" s="3"/>
      <c r="F102" s="25"/>
      <c r="G102" s="21"/>
      <c r="H102" s="37"/>
      <c r="I102" s="21"/>
      <c r="J102" s="37"/>
      <c r="K102" s="21"/>
      <c r="L102" s="37"/>
      <c r="M102" s="21"/>
      <c r="N102" s="37"/>
      <c r="O102" s="21"/>
      <c r="P102" s="37"/>
      <c r="Q102" s="76"/>
      <c r="R102" s="25"/>
    </row>
    <row r="103" spans="1:23" ht="14.1" customHeight="1" x14ac:dyDescent="0.2">
      <c r="A103" s="71" t="s">
        <v>48</v>
      </c>
      <c r="B103" s="3"/>
      <c r="C103" s="3"/>
      <c r="D103" s="3"/>
      <c r="F103" s="25"/>
      <c r="G103" s="21"/>
      <c r="H103" s="37"/>
      <c r="I103" s="21"/>
      <c r="J103" s="37"/>
      <c r="K103" s="21"/>
      <c r="L103" s="37"/>
      <c r="M103" s="21"/>
      <c r="N103" s="37"/>
      <c r="O103" s="21"/>
      <c r="P103" s="37"/>
      <c r="Q103" s="76"/>
      <c r="R103" s="25"/>
    </row>
    <row r="104" spans="1:23" ht="14.1" customHeight="1" x14ac:dyDescent="0.2">
      <c r="A104" s="20"/>
      <c r="B104" s="3"/>
      <c r="C104" s="3"/>
      <c r="D104" s="3"/>
      <c r="F104" s="25"/>
      <c r="G104" s="21"/>
      <c r="H104" s="37"/>
      <c r="I104" s="21"/>
      <c r="J104" s="37"/>
      <c r="K104" s="21"/>
      <c r="L104" s="37"/>
      <c r="M104" s="21"/>
      <c r="N104" s="37"/>
      <c r="O104" s="21"/>
      <c r="P104" s="37"/>
      <c r="Q104" s="76"/>
      <c r="R104" s="25"/>
    </row>
    <row r="105" spans="1:23" ht="14.1" customHeight="1" x14ac:dyDescent="0.2">
      <c r="A105" s="49" t="s">
        <v>154</v>
      </c>
      <c r="B105" s="3"/>
      <c r="C105" s="3"/>
      <c r="E105" s="24">
        <v>322661</v>
      </c>
      <c r="F105" s="25"/>
      <c r="G105" s="24">
        <v>247288</v>
      </c>
      <c r="H105" s="35"/>
      <c r="I105" s="24">
        <v>137925</v>
      </c>
      <c r="J105" s="37"/>
      <c r="K105" s="24">
        <v>255494</v>
      </c>
      <c r="L105" s="37"/>
      <c r="M105" s="24">
        <v>340162</v>
      </c>
      <c r="N105" s="37"/>
      <c r="O105" s="24">
        <f>ROUND(E105-M105,0)</f>
        <v>-17501</v>
      </c>
      <c r="P105" s="37"/>
      <c r="Q105" s="44"/>
      <c r="R105" s="25"/>
      <c r="S105" s="24">
        <v>707874</v>
      </c>
      <c r="T105" s="37"/>
      <c r="U105" s="24">
        <v>887321</v>
      </c>
      <c r="V105" s="37"/>
      <c r="W105" s="24">
        <f>ROUND(S105-U105,0)</f>
        <v>-179447</v>
      </c>
    </row>
    <row r="106" spans="1:23" ht="14.1" customHeight="1" x14ac:dyDescent="0.2">
      <c r="A106" s="49" t="s">
        <v>158</v>
      </c>
      <c r="B106" s="3"/>
      <c r="C106" s="3"/>
      <c r="E106" s="26">
        <v>52455</v>
      </c>
      <c r="F106" s="25"/>
      <c r="G106" s="26">
        <v>37221</v>
      </c>
      <c r="H106" s="35"/>
      <c r="I106" s="26">
        <v>31643</v>
      </c>
      <c r="J106" s="37"/>
      <c r="K106" s="26">
        <v>27908</v>
      </c>
      <c r="L106" s="37"/>
      <c r="M106" s="26">
        <v>-3113</v>
      </c>
      <c r="N106" s="37"/>
      <c r="O106" s="26">
        <f>ROUND(E106-M106,0)</f>
        <v>55568</v>
      </c>
      <c r="P106" s="37"/>
      <c r="Q106" s="76"/>
      <c r="R106" s="25"/>
      <c r="S106" s="26">
        <v>121319</v>
      </c>
      <c r="T106" s="37"/>
      <c r="U106" s="26">
        <v>-7939</v>
      </c>
      <c r="V106" s="37"/>
      <c r="W106" s="26">
        <f>ROUND(S106-U106,0)</f>
        <v>129258</v>
      </c>
    </row>
    <row r="107" spans="1:23" ht="14.1" customHeight="1" x14ac:dyDescent="0.2">
      <c r="A107" s="49" t="s">
        <v>159</v>
      </c>
      <c r="B107" s="3"/>
      <c r="C107" s="3"/>
      <c r="E107" s="37"/>
      <c r="F107" s="25"/>
      <c r="G107" s="37"/>
      <c r="H107" s="35"/>
      <c r="I107" s="37"/>
      <c r="J107" s="37"/>
      <c r="K107" s="37"/>
      <c r="L107" s="37"/>
      <c r="M107" s="37"/>
      <c r="N107" s="37"/>
      <c r="O107" s="37"/>
      <c r="P107" s="37"/>
      <c r="Q107" s="76"/>
      <c r="R107" s="25"/>
      <c r="S107" s="37"/>
      <c r="T107" s="37"/>
      <c r="U107" s="37"/>
      <c r="V107" s="37"/>
      <c r="W107" s="37"/>
    </row>
    <row r="108" spans="1:23" ht="14.1" customHeight="1" x14ac:dyDescent="0.2">
      <c r="A108" s="50" t="s">
        <v>413</v>
      </c>
      <c r="C108" s="3"/>
      <c r="E108" s="26">
        <v>2081</v>
      </c>
      <c r="F108" s="25"/>
      <c r="G108" s="26">
        <v>-8805</v>
      </c>
      <c r="H108" s="35"/>
      <c r="I108" s="26">
        <v>-13611</v>
      </c>
      <c r="J108" s="37"/>
      <c r="K108" s="26">
        <v>-37870</v>
      </c>
      <c r="L108" s="37"/>
      <c r="M108" s="26">
        <v>-23044</v>
      </c>
      <c r="N108" s="37"/>
      <c r="O108" s="26">
        <f t="shared" ref="O108:O115" si="1">ROUND(E108-M108,0)</f>
        <v>25125</v>
      </c>
      <c r="P108" s="37"/>
      <c r="Q108" s="76"/>
      <c r="R108" s="25"/>
      <c r="S108" s="26">
        <v>-20335</v>
      </c>
      <c r="T108" s="37"/>
      <c r="U108" s="26">
        <v>-106854</v>
      </c>
      <c r="V108" s="37"/>
      <c r="W108" s="26">
        <f t="shared" ref="W108:W115" si="2">ROUND(S108-U108,0)</f>
        <v>86519</v>
      </c>
    </row>
    <row r="109" spans="1:23" ht="14.1" customHeight="1" x14ac:dyDescent="0.2">
      <c r="A109" s="49" t="s">
        <v>161</v>
      </c>
      <c r="B109" s="21"/>
      <c r="C109" s="3"/>
      <c r="E109" s="26">
        <v>-32133</v>
      </c>
      <c r="F109" s="25"/>
      <c r="G109" s="26">
        <v>-15324</v>
      </c>
      <c r="H109" s="35"/>
      <c r="I109" s="26">
        <v>-14785</v>
      </c>
      <c r="J109" s="37"/>
      <c r="K109" s="26">
        <v>-15648</v>
      </c>
      <c r="L109" s="37"/>
      <c r="M109" s="26">
        <v>6205</v>
      </c>
      <c r="N109" s="37"/>
      <c r="O109" s="26">
        <f t="shared" si="1"/>
        <v>-38338</v>
      </c>
      <c r="P109" s="37"/>
      <c r="Q109" s="76"/>
      <c r="R109" s="25"/>
      <c r="S109" s="26">
        <v>-62242</v>
      </c>
      <c r="T109" s="37"/>
      <c r="U109" s="26">
        <v>-16518</v>
      </c>
      <c r="V109" s="37"/>
      <c r="W109" s="26">
        <f t="shared" si="2"/>
        <v>-45724</v>
      </c>
    </row>
    <row r="110" spans="1:23" ht="14.1" customHeight="1" x14ac:dyDescent="0.2">
      <c r="A110" s="49" t="s">
        <v>162</v>
      </c>
      <c r="B110" s="21"/>
      <c r="C110" s="3"/>
      <c r="E110" s="26">
        <v>614</v>
      </c>
      <c r="F110" s="25"/>
      <c r="G110" s="26">
        <v>-13100</v>
      </c>
      <c r="H110" s="35"/>
      <c r="I110" s="26">
        <v>10292</v>
      </c>
      <c r="J110" s="37"/>
      <c r="K110" s="26">
        <v>-3133</v>
      </c>
      <c r="L110" s="37"/>
      <c r="M110" s="26">
        <v>-7443</v>
      </c>
      <c r="N110" s="37"/>
      <c r="O110" s="26">
        <f t="shared" si="1"/>
        <v>8057</v>
      </c>
      <c r="P110" s="37"/>
      <c r="Q110" s="76"/>
      <c r="R110" s="25"/>
      <c r="S110" s="26">
        <v>-2194</v>
      </c>
      <c r="T110" s="37"/>
      <c r="U110" s="26">
        <v>-12360</v>
      </c>
      <c r="V110" s="37"/>
      <c r="W110" s="26">
        <f t="shared" si="2"/>
        <v>10166</v>
      </c>
    </row>
    <row r="111" spans="1:23" ht="14.1" customHeight="1" x14ac:dyDescent="0.2">
      <c r="A111" s="49" t="s">
        <v>163</v>
      </c>
      <c r="B111" s="21"/>
      <c r="C111" s="3"/>
      <c r="E111" s="26">
        <v>-1602</v>
      </c>
      <c r="F111" s="25"/>
      <c r="G111" s="26">
        <v>565</v>
      </c>
      <c r="H111" s="35"/>
      <c r="I111" s="26">
        <v>-28563</v>
      </c>
      <c r="J111" s="37"/>
      <c r="K111" s="26">
        <v>-3595</v>
      </c>
      <c r="L111" s="37"/>
      <c r="M111" s="26">
        <v>-1367</v>
      </c>
      <c r="N111" s="37"/>
      <c r="O111" s="26">
        <f t="shared" si="1"/>
        <v>-235</v>
      </c>
      <c r="P111" s="37"/>
      <c r="Q111" s="76"/>
      <c r="R111" s="25"/>
      <c r="S111" s="26">
        <v>-29600</v>
      </c>
      <c r="T111" s="37"/>
      <c r="U111" s="26">
        <v>-36665</v>
      </c>
      <c r="V111" s="37"/>
      <c r="W111" s="26">
        <f t="shared" si="2"/>
        <v>7065</v>
      </c>
    </row>
    <row r="112" spans="1:23" ht="14.1" customHeight="1" x14ac:dyDescent="0.2">
      <c r="A112" s="49" t="s">
        <v>164</v>
      </c>
      <c r="B112" s="3"/>
      <c r="C112" s="21"/>
      <c r="E112" s="26">
        <v>-110</v>
      </c>
      <c r="F112" s="25"/>
      <c r="G112" s="26">
        <v>1755</v>
      </c>
      <c r="H112" s="35"/>
      <c r="I112" s="26">
        <v>21324</v>
      </c>
      <c r="J112" s="37"/>
      <c r="K112" s="26">
        <v>22230</v>
      </c>
      <c r="L112" s="37"/>
      <c r="M112" s="26">
        <v>26845</v>
      </c>
      <c r="N112" s="37"/>
      <c r="O112" s="26">
        <f t="shared" si="1"/>
        <v>-26955</v>
      </c>
      <c r="P112" s="37"/>
      <c r="Q112" s="76"/>
      <c r="R112" s="25"/>
      <c r="S112" s="26">
        <v>22969</v>
      </c>
      <c r="T112" s="37"/>
      <c r="U112" s="26">
        <v>86050</v>
      </c>
      <c r="V112" s="37"/>
      <c r="W112" s="26">
        <f t="shared" si="2"/>
        <v>-63081</v>
      </c>
    </row>
    <row r="113" spans="1:23" ht="14.1" customHeight="1" x14ac:dyDescent="0.2">
      <c r="A113" s="28" t="s">
        <v>165</v>
      </c>
      <c r="B113" s="21"/>
      <c r="C113" s="3"/>
      <c r="E113" s="26">
        <v>-2402</v>
      </c>
      <c r="F113" s="25"/>
      <c r="G113" s="26">
        <v>-4127</v>
      </c>
      <c r="H113" s="35"/>
      <c r="I113" s="26">
        <v>2652</v>
      </c>
      <c r="J113" s="37"/>
      <c r="K113" s="26">
        <v>-4781</v>
      </c>
      <c r="L113" s="37"/>
      <c r="M113" s="26">
        <v>-2475</v>
      </c>
      <c r="N113" s="37"/>
      <c r="O113" s="26">
        <f t="shared" si="1"/>
        <v>73</v>
      </c>
      <c r="P113" s="37"/>
      <c r="Q113" s="76"/>
      <c r="R113" s="25"/>
      <c r="S113" s="26">
        <v>-3877</v>
      </c>
      <c r="T113" s="37"/>
      <c r="U113" s="26">
        <v>-6297</v>
      </c>
      <c r="V113" s="37"/>
      <c r="W113" s="26">
        <f t="shared" si="2"/>
        <v>2420</v>
      </c>
    </row>
    <row r="114" spans="1:23" ht="14.1" customHeight="1" x14ac:dyDescent="0.2">
      <c r="A114" s="49" t="s">
        <v>166</v>
      </c>
      <c r="B114" s="21"/>
      <c r="C114" s="3"/>
      <c r="E114" s="26">
        <v>2402</v>
      </c>
      <c r="F114" s="25"/>
      <c r="G114" s="26">
        <v>4127</v>
      </c>
      <c r="H114" s="35"/>
      <c r="I114" s="26">
        <v>-2652</v>
      </c>
      <c r="J114" s="37"/>
      <c r="K114" s="26">
        <v>4781</v>
      </c>
      <c r="L114" s="37"/>
      <c r="M114" s="26">
        <v>2475</v>
      </c>
      <c r="N114" s="37"/>
      <c r="O114" s="26">
        <f t="shared" si="1"/>
        <v>-73</v>
      </c>
      <c r="P114" s="37"/>
      <c r="Q114" s="76"/>
      <c r="R114" s="25"/>
      <c r="S114" s="26">
        <v>3877</v>
      </c>
      <c r="T114" s="37"/>
      <c r="U114" s="26">
        <v>6297</v>
      </c>
      <c r="V114" s="37"/>
      <c r="W114" s="26">
        <f t="shared" si="2"/>
        <v>-2420</v>
      </c>
    </row>
    <row r="115" spans="1:23" ht="14.1" customHeight="1" x14ac:dyDescent="0.2">
      <c r="A115" s="49" t="s">
        <v>167</v>
      </c>
      <c r="B115" s="21"/>
      <c r="C115" s="3"/>
      <c r="E115" s="51">
        <v>-553</v>
      </c>
      <c r="F115" s="25"/>
      <c r="G115" s="51">
        <v>477</v>
      </c>
      <c r="H115" s="35"/>
      <c r="I115" s="51">
        <v>76</v>
      </c>
      <c r="J115" s="37"/>
      <c r="K115" s="51">
        <v>41</v>
      </c>
      <c r="L115" s="37"/>
      <c r="M115" s="51">
        <v>-102</v>
      </c>
      <c r="N115" s="37"/>
      <c r="O115" s="51">
        <f t="shared" si="1"/>
        <v>-451</v>
      </c>
      <c r="P115" s="37"/>
      <c r="Q115" s="76"/>
      <c r="R115" s="25"/>
      <c r="S115" s="51">
        <v>0</v>
      </c>
      <c r="T115" s="37"/>
      <c r="U115" s="51">
        <v>62</v>
      </c>
      <c r="V115" s="37"/>
      <c r="W115" s="51">
        <f t="shared" si="2"/>
        <v>-62</v>
      </c>
    </row>
    <row r="116" spans="1:23" ht="15" customHeight="1" x14ac:dyDescent="0.2">
      <c r="A116" s="50" t="s">
        <v>168</v>
      </c>
      <c r="C116" s="3"/>
      <c r="E116" s="55">
        <v>343413</v>
      </c>
      <c r="F116" s="25"/>
      <c r="G116" s="55">
        <f>ROUND(SUM(G105:G115),0)</f>
        <v>250077</v>
      </c>
      <c r="H116" s="35"/>
      <c r="I116" s="55">
        <f>ROUND(SUM(I105:I115),0)</f>
        <v>144301</v>
      </c>
      <c r="J116" s="61"/>
      <c r="K116" s="55">
        <f>ROUND(SUM(K105:K115),0)</f>
        <v>245427</v>
      </c>
      <c r="L116" s="61"/>
      <c r="M116" s="55">
        <f>ROUND(SUM(M105:M115),0)</f>
        <v>338143</v>
      </c>
      <c r="N116" s="61"/>
      <c r="O116" s="55">
        <f>ROUND(SUM(O105:O115),0)</f>
        <v>5270</v>
      </c>
      <c r="P116" s="61"/>
      <c r="Q116" s="76"/>
      <c r="R116" s="25"/>
      <c r="S116" s="55">
        <v>737791</v>
      </c>
      <c r="T116" s="61"/>
      <c r="U116" s="55">
        <f>ROUND(SUM(U105:U115),0)</f>
        <v>793097</v>
      </c>
      <c r="V116" s="61"/>
      <c r="W116" s="55">
        <f>ROUND(SUM(W105:W115),0)</f>
        <v>-55306</v>
      </c>
    </row>
    <row r="117" spans="1:23" ht="15" customHeight="1" x14ac:dyDescent="0.2">
      <c r="A117" s="3"/>
      <c r="B117" s="3"/>
      <c r="C117" s="3"/>
      <c r="D117" s="3"/>
      <c r="E117" s="121"/>
      <c r="F117" s="23"/>
      <c r="G117" s="122"/>
      <c r="H117" s="3"/>
      <c r="I117" s="122"/>
      <c r="J117" s="3"/>
      <c r="K117" s="122"/>
      <c r="L117" s="3"/>
      <c r="M117" s="122"/>
      <c r="N117" s="3"/>
      <c r="O117" s="122"/>
      <c r="P117" s="3"/>
      <c r="Q117" s="3"/>
      <c r="R117" s="23"/>
      <c r="S117" s="121"/>
      <c r="U117" s="121"/>
      <c r="W117" s="121"/>
    </row>
    <row r="118" spans="1:23" ht="14.1" customHeight="1" x14ac:dyDescent="0.2">
      <c r="A118" s="165" t="s">
        <v>418</v>
      </c>
      <c r="B118" s="166"/>
      <c r="C118" s="166"/>
      <c r="D118" s="166"/>
      <c r="E118" s="166"/>
      <c r="F118" s="165"/>
      <c r="G118" s="166"/>
      <c r="H118" s="166"/>
      <c r="I118" s="166"/>
      <c r="J118" s="3"/>
      <c r="K118" s="3"/>
      <c r="L118" s="3"/>
      <c r="M118" s="3"/>
      <c r="N118" s="3"/>
      <c r="O118" s="3"/>
      <c r="P118" s="3"/>
      <c r="Q118" s="3"/>
      <c r="R118" s="23"/>
    </row>
  </sheetData>
  <mergeCells count="8">
    <mergeCell ref="A118:I118"/>
    <mergeCell ref="A3:W3"/>
    <mergeCell ref="A2:W2"/>
    <mergeCell ref="A1:W1"/>
    <mergeCell ref="E6:M6"/>
    <mergeCell ref="S6:W6"/>
    <mergeCell ref="A49:I49"/>
    <mergeCell ref="A80:I80"/>
  </mergeCells>
  <pageMargins left="0.75" right="0.75" top="1" bottom="1" header="0.5" footer="0.5"/>
  <pageSetup scale="56" fitToHeight="2" orientation="landscape" r:id="rId1"/>
  <headerFooter>
    <oddFooter>&amp;L&amp;A</oddFooter>
  </headerFooter>
  <rowBreaks count="2" manualBreakCount="2">
    <brk id="49" max="16383" man="1"/>
    <brk id="93"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showGridLines="0" showRuler="0" zoomScaleNormal="100" workbookViewId="0">
      <selection sqref="A1:K1"/>
    </sheetView>
  </sheetViews>
  <sheetFormatPr defaultColWidth="13.7109375" defaultRowHeight="12.75" x14ac:dyDescent="0.2"/>
  <cols>
    <col min="1" max="1" width="53.42578125" customWidth="1"/>
    <col min="2" max="2" width="2.7109375" customWidth="1"/>
    <col min="3" max="3" width="21.42578125" customWidth="1"/>
    <col min="4" max="4" width="1.7109375" customWidth="1"/>
    <col min="5" max="5" width="21.42578125" customWidth="1"/>
    <col min="6" max="6" width="1.7109375" customWidth="1"/>
    <col min="7" max="7" width="21.42578125" customWidth="1"/>
    <col min="8" max="8" width="2" customWidth="1"/>
    <col min="9" max="9" width="21.42578125" customWidth="1"/>
    <col min="10" max="10" width="2" customWidth="1"/>
    <col min="11" max="11" width="21.42578125" customWidth="1"/>
    <col min="12" max="12" width="2" customWidth="1"/>
    <col min="13" max="13" width="12.140625" customWidth="1"/>
  </cols>
  <sheetData>
    <row r="1" spans="1:13" ht="17.45" customHeight="1" x14ac:dyDescent="0.25">
      <c r="A1" s="180" t="s">
        <v>37</v>
      </c>
      <c r="B1" s="180"/>
      <c r="C1" s="180"/>
      <c r="D1" s="180"/>
      <c r="E1" s="180"/>
      <c r="F1" s="180"/>
      <c r="G1" s="180"/>
      <c r="H1" s="180"/>
      <c r="I1" s="180"/>
      <c r="J1" s="180"/>
      <c r="K1" s="180"/>
      <c r="L1" s="127"/>
      <c r="M1" s="127"/>
    </row>
    <row r="2" spans="1:13" ht="17.45" customHeight="1" x14ac:dyDescent="0.25">
      <c r="A2" s="180" t="s">
        <v>419</v>
      </c>
      <c r="B2" s="180"/>
      <c r="C2" s="180"/>
      <c r="D2" s="180"/>
      <c r="E2" s="180"/>
      <c r="F2" s="180"/>
      <c r="G2" s="180"/>
      <c r="H2" s="180"/>
      <c r="I2" s="180"/>
      <c r="J2" s="180"/>
      <c r="K2" s="180"/>
      <c r="L2" s="127"/>
      <c r="M2" s="127"/>
    </row>
    <row r="3" spans="1:13" ht="14.1" customHeight="1" x14ac:dyDescent="0.2">
      <c r="A3" s="161" t="s">
        <v>420</v>
      </c>
      <c r="B3" s="161"/>
      <c r="C3" s="161"/>
      <c r="D3" s="161"/>
      <c r="E3" s="161"/>
      <c r="F3" s="161"/>
      <c r="G3" s="161"/>
      <c r="H3" s="161"/>
      <c r="I3" s="161"/>
      <c r="J3" s="161"/>
      <c r="K3" s="161"/>
      <c r="L3" s="3"/>
      <c r="M3" s="3"/>
    </row>
    <row r="4" spans="1:13" ht="14.1" customHeight="1" x14ac:dyDescent="0.2">
      <c r="A4" s="1"/>
      <c r="B4" s="1"/>
      <c r="C4" s="1"/>
      <c r="D4" s="1"/>
      <c r="E4" s="1"/>
      <c r="F4" s="1"/>
      <c r="G4" s="1"/>
      <c r="H4" s="1"/>
      <c r="I4" s="1"/>
      <c r="J4" s="1"/>
      <c r="K4" s="1"/>
      <c r="L4" s="1"/>
      <c r="M4" s="1"/>
    </row>
    <row r="6" spans="1:13" ht="14.1" customHeight="1" x14ac:dyDescent="0.2">
      <c r="C6" s="1" t="s">
        <v>102</v>
      </c>
      <c r="E6" s="1" t="s">
        <v>103</v>
      </c>
      <c r="F6" s="1"/>
      <c r="G6" s="1" t="s">
        <v>104</v>
      </c>
      <c r="H6" s="1"/>
      <c r="I6" s="1" t="s">
        <v>105</v>
      </c>
      <c r="J6" s="1"/>
      <c r="K6" s="1" t="s">
        <v>102</v>
      </c>
    </row>
    <row r="7" spans="1:13" ht="14.1" customHeight="1" x14ac:dyDescent="0.2">
      <c r="C7" s="22">
        <v>2018</v>
      </c>
      <c r="E7" s="22">
        <v>2018</v>
      </c>
      <c r="F7" s="1"/>
      <c r="G7" s="22">
        <v>2018</v>
      </c>
      <c r="H7" s="1"/>
      <c r="I7" s="22">
        <v>2017</v>
      </c>
      <c r="J7" s="1"/>
      <c r="K7" s="22">
        <v>2017</v>
      </c>
    </row>
    <row r="8" spans="1:13" ht="14.1" customHeight="1" x14ac:dyDescent="0.2">
      <c r="C8" s="12"/>
      <c r="E8" s="78"/>
      <c r="F8" s="3"/>
      <c r="G8" s="17"/>
      <c r="I8" s="17"/>
      <c r="K8" s="17"/>
    </row>
    <row r="9" spans="1:13" ht="14.1" customHeight="1" x14ac:dyDescent="0.2">
      <c r="C9" s="128"/>
      <c r="E9" s="3"/>
      <c r="F9" s="3"/>
    </row>
    <row r="10" spans="1:13" ht="14.1" customHeight="1" x14ac:dyDescent="0.2">
      <c r="A10" s="3" t="s">
        <v>421</v>
      </c>
      <c r="C10" s="24">
        <v>8579323</v>
      </c>
      <c r="E10" s="24">
        <v>8601702</v>
      </c>
      <c r="F10" s="37"/>
      <c r="G10" s="24">
        <v>9008261</v>
      </c>
      <c r="I10" s="24">
        <v>9569535</v>
      </c>
      <c r="K10" s="24">
        <v>8097118</v>
      </c>
      <c r="M10" s="3"/>
    </row>
    <row r="11" spans="1:13" ht="14.1" customHeight="1" x14ac:dyDescent="0.2">
      <c r="A11" s="3" t="s">
        <v>422</v>
      </c>
      <c r="C11" s="37"/>
      <c r="E11" s="37"/>
      <c r="F11" s="37"/>
      <c r="G11" s="37"/>
      <c r="I11" s="37"/>
      <c r="K11" s="37"/>
    </row>
    <row r="12" spans="1:13" ht="14.1" customHeight="1" x14ac:dyDescent="0.2">
      <c r="A12" s="28" t="s">
        <v>423</v>
      </c>
      <c r="C12" s="26">
        <v>-119298</v>
      </c>
      <c r="D12" s="37"/>
      <c r="E12" s="26">
        <v>-142187</v>
      </c>
      <c r="F12" s="37"/>
      <c r="G12" s="26">
        <v>-87510</v>
      </c>
      <c r="H12" s="37"/>
      <c r="I12" s="26">
        <v>-86350</v>
      </c>
      <c r="J12" s="37"/>
      <c r="K12" s="26">
        <v>-104456</v>
      </c>
      <c r="M12" s="3"/>
    </row>
    <row r="13" spans="1:13" ht="14.1" customHeight="1" x14ac:dyDescent="0.2">
      <c r="A13" s="28" t="s">
        <v>424</v>
      </c>
      <c r="C13" s="26">
        <v>982352</v>
      </c>
      <c r="D13" s="37"/>
      <c r="E13" s="26">
        <v>1198338</v>
      </c>
      <c r="F13" s="37"/>
      <c r="G13" s="26">
        <v>1567057</v>
      </c>
      <c r="H13" s="37"/>
      <c r="I13" s="26">
        <v>2200661</v>
      </c>
      <c r="J13" s="37"/>
      <c r="K13" s="26">
        <v>1770903</v>
      </c>
      <c r="M13" s="3"/>
    </row>
    <row r="14" spans="1:13" ht="14.1" customHeight="1" x14ac:dyDescent="0.2">
      <c r="A14" s="28" t="s">
        <v>425</v>
      </c>
      <c r="C14" s="51">
        <v>-50249</v>
      </c>
      <c r="D14" s="37"/>
      <c r="E14" s="51">
        <v>-51180</v>
      </c>
      <c r="F14" s="37"/>
      <c r="G14" s="51">
        <v>-51151</v>
      </c>
      <c r="H14" s="37"/>
      <c r="I14" s="51">
        <v>-50680</v>
      </c>
      <c r="J14" s="37"/>
      <c r="K14" s="51">
        <v>-40690</v>
      </c>
      <c r="M14" s="3"/>
    </row>
    <row r="15" spans="1:13" ht="15" customHeight="1" x14ac:dyDescent="0.2">
      <c r="A15" s="3" t="s">
        <v>426</v>
      </c>
      <c r="B15" s="3"/>
      <c r="C15" s="55">
        <v>7766518</v>
      </c>
      <c r="D15" s="37"/>
      <c r="E15" s="55">
        <v>7596731</v>
      </c>
      <c r="F15" s="37"/>
      <c r="G15" s="55">
        <v>7579865</v>
      </c>
      <c r="H15" s="37"/>
      <c r="I15" s="55">
        <v>7505904</v>
      </c>
      <c r="J15" s="37"/>
      <c r="K15" s="55">
        <v>6471361</v>
      </c>
      <c r="M15" s="3"/>
    </row>
    <row r="16" spans="1:13" ht="15" customHeight="1" x14ac:dyDescent="0.2">
      <c r="A16" s="3"/>
      <c r="B16" s="3"/>
      <c r="C16" s="122"/>
      <c r="D16" s="3"/>
      <c r="E16" s="121"/>
      <c r="F16" s="23"/>
      <c r="G16" s="122"/>
      <c r="H16" s="3"/>
      <c r="I16" s="122"/>
      <c r="J16" s="3"/>
      <c r="K16" s="122"/>
    </row>
    <row r="17" spans="1:13" ht="14.1" customHeight="1" x14ac:dyDescent="0.2">
      <c r="A17" s="3"/>
      <c r="B17" s="3"/>
      <c r="C17" s="3"/>
      <c r="D17" s="3"/>
      <c r="F17" s="23"/>
      <c r="G17" s="3"/>
      <c r="H17" s="3"/>
      <c r="I17" s="3"/>
      <c r="J17" s="3"/>
      <c r="K17" s="3"/>
    </row>
    <row r="18" spans="1:13" ht="14.1" customHeight="1" x14ac:dyDescent="0.2">
      <c r="A18" s="3"/>
      <c r="B18" s="3"/>
      <c r="C18" s="3"/>
      <c r="D18" s="3"/>
      <c r="F18" s="23"/>
      <c r="G18" s="3"/>
      <c r="H18" s="3"/>
      <c r="I18" s="3"/>
      <c r="J18" s="3"/>
      <c r="K18" s="3"/>
    </row>
    <row r="19" spans="1:13" ht="17.45" customHeight="1" x14ac:dyDescent="0.25">
      <c r="A19" s="180" t="s">
        <v>427</v>
      </c>
      <c r="B19" s="180"/>
      <c r="C19" s="180"/>
      <c r="D19" s="180"/>
      <c r="E19" s="180"/>
      <c r="F19" s="180"/>
      <c r="G19" s="180"/>
      <c r="H19" s="180"/>
      <c r="I19" s="180"/>
      <c r="J19" s="180"/>
      <c r="K19" s="180"/>
    </row>
    <row r="20" spans="1:13" ht="17.45" customHeight="1" x14ac:dyDescent="0.25">
      <c r="A20" s="120"/>
      <c r="B20" s="120"/>
      <c r="C20" s="120"/>
      <c r="D20" s="120"/>
      <c r="E20" s="120"/>
      <c r="F20" s="120"/>
      <c r="G20" s="3"/>
      <c r="H20" s="3"/>
      <c r="I20" s="3"/>
      <c r="J20" s="3"/>
      <c r="K20" s="3"/>
    </row>
    <row r="21" spans="1:13" ht="14.1" customHeight="1" x14ac:dyDescent="0.2">
      <c r="A21" s="3"/>
      <c r="B21" s="3"/>
      <c r="C21" s="1" t="s">
        <v>102</v>
      </c>
      <c r="D21" s="3"/>
      <c r="E21" s="1" t="s">
        <v>103</v>
      </c>
      <c r="F21" s="1"/>
      <c r="G21" s="1" t="s">
        <v>104</v>
      </c>
      <c r="H21" s="1"/>
      <c r="I21" s="1" t="s">
        <v>105</v>
      </c>
      <c r="J21" s="1"/>
      <c r="K21" s="1" t="s">
        <v>102</v>
      </c>
    </row>
    <row r="22" spans="1:13" ht="14.1" customHeight="1" x14ac:dyDescent="0.2">
      <c r="A22" s="3"/>
      <c r="B22" s="3"/>
      <c r="C22" s="22">
        <v>2018</v>
      </c>
      <c r="D22" s="3"/>
      <c r="E22" s="22">
        <v>2018</v>
      </c>
      <c r="F22" s="1"/>
      <c r="G22" s="22">
        <v>2018</v>
      </c>
      <c r="H22" s="1"/>
      <c r="I22" s="22">
        <v>2017</v>
      </c>
      <c r="J22" s="1"/>
      <c r="K22" s="22">
        <v>2017</v>
      </c>
    </row>
    <row r="23" spans="1:13" ht="14.1" customHeight="1" x14ac:dyDescent="0.2">
      <c r="A23" s="3" t="s">
        <v>428</v>
      </c>
      <c r="B23" s="3"/>
      <c r="C23" s="12"/>
      <c r="D23" s="4"/>
      <c r="E23" s="12"/>
      <c r="F23" s="3"/>
      <c r="G23" s="78"/>
      <c r="H23" s="3"/>
      <c r="I23" s="78"/>
      <c r="J23" s="3"/>
      <c r="K23" s="12"/>
    </row>
    <row r="24" spans="1:13" ht="14.1" customHeight="1" x14ac:dyDescent="0.2">
      <c r="A24" s="3" t="s">
        <v>133</v>
      </c>
      <c r="B24" s="3"/>
      <c r="C24" s="57">
        <v>136.286</v>
      </c>
      <c r="D24" s="37"/>
      <c r="E24" s="57">
        <v>135.09399999999999</v>
      </c>
      <c r="F24" s="37"/>
      <c r="G24" s="57">
        <v>139.63999999999999</v>
      </c>
      <c r="H24" s="37"/>
      <c r="I24" s="57">
        <v>148.47999999999999</v>
      </c>
      <c r="J24" s="37"/>
      <c r="K24" s="57">
        <v>125.79</v>
      </c>
      <c r="M24" s="3"/>
    </row>
    <row r="25" spans="1:13" ht="14.1" customHeight="1" x14ac:dyDescent="0.2">
      <c r="A25" s="3" t="s">
        <v>422</v>
      </c>
      <c r="B25" s="3"/>
      <c r="C25" s="37"/>
      <c r="D25" s="37"/>
      <c r="E25" s="37"/>
      <c r="F25" s="37"/>
      <c r="G25" s="37"/>
      <c r="H25" s="37"/>
      <c r="I25" s="37"/>
      <c r="J25" s="37"/>
      <c r="K25" s="37"/>
      <c r="M25" s="3"/>
    </row>
    <row r="26" spans="1:13" ht="14.1" customHeight="1" x14ac:dyDescent="0.2">
      <c r="A26" s="28" t="s">
        <v>423</v>
      </c>
      <c r="C26" s="124">
        <v>-1.9</v>
      </c>
      <c r="D26" s="37"/>
      <c r="E26" s="124">
        <v>-2.23</v>
      </c>
      <c r="F26" s="37"/>
      <c r="G26" s="124">
        <v>-1.3560000000000001</v>
      </c>
      <c r="H26" s="37"/>
      <c r="I26" s="124">
        <v>-1.34</v>
      </c>
      <c r="J26" s="37"/>
      <c r="K26" s="124">
        <v>-1.62</v>
      </c>
      <c r="M26" s="3"/>
    </row>
    <row r="27" spans="1:13" ht="14.1" customHeight="1" x14ac:dyDescent="0.2">
      <c r="A27" s="28" t="s">
        <v>424</v>
      </c>
      <c r="C27" s="124">
        <v>15.61</v>
      </c>
      <c r="D27" s="37"/>
      <c r="E27" s="124">
        <v>18.82</v>
      </c>
      <c r="F27" s="37"/>
      <c r="G27" s="124">
        <v>24.29</v>
      </c>
      <c r="H27" s="37"/>
      <c r="I27" s="124">
        <v>34.14</v>
      </c>
      <c r="J27" s="37"/>
      <c r="K27" s="124">
        <v>27.51</v>
      </c>
      <c r="M27" s="3"/>
    </row>
    <row r="28" spans="1:13" ht="14.1" customHeight="1" x14ac:dyDescent="0.2">
      <c r="A28" s="28" t="s">
        <v>425</v>
      </c>
      <c r="C28" s="125">
        <v>-0.79</v>
      </c>
      <c r="D28" s="37"/>
      <c r="E28" s="125">
        <v>-0.81</v>
      </c>
      <c r="F28" s="37"/>
      <c r="G28" s="125">
        <v>-0.78</v>
      </c>
      <c r="H28" s="37"/>
      <c r="I28" s="125">
        <v>-0.78</v>
      </c>
      <c r="J28" s="37"/>
      <c r="K28" s="125">
        <v>-0.64</v>
      </c>
      <c r="M28" s="3"/>
    </row>
    <row r="29" spans="1:13" ht="15" customHeight="1" x14ac:dyDescent="0.2">
      <c r="A29" s="3" t="s">
        <v>135</v>
      </c>
      <c r="B29" s="3"/>
      <c r="C29" s="126">
        <v>123.37</v>
      </c>
      <c r="D29" s="37"/>
      <c r="E29" s="126">
        <v>119.31</v>
      </c>
      <c r="F29" s="37"/>
      <c r="G29" s="126">
        <v>117.49</v>
      </c>
      <c r="H29" s="37"/>
      <c r="I29" s="126">
        <v>116.46</v>
      </c>
      <c r="J29" s="37"/>
      <c r="K29" s="126">
        <v>100.54</v>
      </c>
      <c r="M29" s="3"/>
    </row>
    <row r="30" spans="1:13" ht="15" customHeight="1" x14ac:dyDescent="0.2">
      <c r="C30" s="121"/>
      <c r="E30" s="121"/>
      <c r="G30" s="121"/>
      <c r="I30" s="121"/>
      <c r="K30" s="121"/>
    </row>
  </sheetData>
  <mergeCells count="4">
    <mergeCell ref="A3:K3"/>
    <mergeCell ref="A2:K2"/>
    <mergeCell ref="A1:K1"/>
    <mergeCell ref="A19:K19"/>
  </mergeCells>
  <pageMargins left="0.75" right="0.75" top="1" bottom="1" header="0.5" footer="0.5"/>
  <pageSetup scale="65" orientation="landscape"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
  <sheetViews>
    <sheetView showGridLines="0" showRuler="0" zoomScaleNormal="100" workbookViewId="0">
      <selection sqref="A1:O1"/>
    </sheetView>
  </sheetViews>
  <sheetFormatPr defaultColWidth="13.7109375" defaultRowHeight="12.75" x14ac:dyDescent="0.2"/>
  <cols>
    <col min="1" max="15" width="10.5703125" customWidth="1"/>
  </cols>
  <sheetData>
    <row r="1" spans="1:21" ht="14.1" customHeight="1" x14ac:dyDescent="0.2">
      <c r="A1" s="156" t="s">
        <v>37</v>
      </c>
      <c r="B1" s="156"/>
      <c r="C1" s="156"/>
      <c r="D1" s="156"/>
      <c r="E1" s="156"/>
      <c r="F1" s="156"/>
      <c r="G1" s="156"/>
      <c r="H1" s="156"/>
      <c r="I1" s="156"/>
      <c r="J1" s="156"/>
      <c r="K1" s="156"/>
      <c r="L1" s="156"/>
      <c r="M1" s="156"/>
      <c r="N1" s="156"/>
      <c r="O1" s="156"/>
      <c r="P1" s="2"/>
      <c r="Q1" s="2"/>
      <c r="R1" s="2"/>
      <c r="S1" s="2"/>
      <c r="T1" s="2"/>
      <c r="U1" s="2"/>
    </row>
    <row r="2" spans="1:21" ht="14.1" customHeight="1" x14ac:dyDescent="0.2">
      <c r="A2" s="156" t="s">
        <v>93</v>
      </c>
      <c r="B2" s="156"/>
      <c r="C2" s="156"/>
      <c r="D2" s="156"/>
      <c r="E2" s="156"/>
      <c r="F2" s="156"/>
      <c r="G2" s="156"/>
      <c r="H2" s="156"/>
      <c r="I2" s="156"/>
      <c r="J2" s="156"/>
      <c r="K2" s="156"/>
      <c r="L2" s="156"/>
      <c r="M2" s="156"/>
      <c r="N2" s="156"/>
      <c r="O2" s="156"/>
      <c r="P2" s="2"/>
      <c r="Q2" s="2"/>
      <c r="R2" s="2"/>
      <c r="S2" s="2"/>
      <c r="T2" s="2"/>
      <c r="U2" s="2"/>
    </row>
    <row r="3" spans="1:21" ht="14.1" customHeight="1" x14ac:dyDescent="0.2">
      <c r="A3" s="156" t="s">
        <v>45</v>
      </c>
      <c r="B3" s="156"/>
      <c r="C3" s="156"/>
      <c r="D3" s="156"/>
      <c r="E3" s="156"/>
      <c r="F3" s="156"/>
      <c r="G3" s="156"/>
      <c r="H3" s="156"/>
      <c r="I3" s="156"/>
      <c r="J3" s="156"/>
      <c r="K3" s="156"/>
      <c r="L3" s="156"/>
      <c r="M3" s="156"/>
      <c r="N3" s="156"/>
      <c r="O3" s="156"/>
      <c r="P3" s="2"/>
      <c r="Q3" s="2"/>
      <c r="R3" s="2"/>
      <c r="S3" s="2"/>
      <c r="T3" s="2"/>
      <c r="U3" s="2"/>
    </row>
    <row r="4" spans="1:21" ht="14.1" customHeight="1" x14ac:dyDescent="0.2">
      <c r="A4" s="155" t="s">
        <v>94</v>
      </c>
      <c r="B4" s="155"/>
      <c r="C4" s="155"/>
      <c r="D4" s="155"/>
      <c r="E4" s="155"/>
      <c r="F4" s="155"/>
      <c r="G4" s="155"/>
      <c r="H4" s="155"/>
      <c r="I4" s="155"/>
      <c r="J4" s="155"/>
      <c r="K4" s="155"/>
      <c r="L4" s="155"/>
      <c r="M4" s="155"/>
      <c r="N4" s="155"/>
      <c r="O4" s="155"/>
      <c r="P4" s="2"/>
      <c r="Q4" s="2"/>
      <c r="R4" s="2"/>
      <c r="S4" s="2"/>
      <c r="T4" s="2"/>
      <c r="U4" s="2"/>
    </row>
    <row r="5" spans="1:21" ht="14.1" customHeight="1" x14ac:dyDescent="0.2">
      <c r="A5" s="155"/>
      <c r="B5" s="155"/>
      <c r="C5" s="155"/>
      <c r="D5" s="155"/>
      <c r="E5" s="155"/>
      <c r="F5" s="155"/>
      <c r="G5" s="155"/>
      <c r="H5" s="155"/>
      <c r="I5" s="155"/>
      <c r="J5" s="155"/>
      <c r="K5" s="155"/>
      <c r="L5" s="155"/>
      <c r="M5" s="155"/>
      <c r="N5" s="155"/>
      <c r="O5" s="155"/>
      <c r="P5" s="2"/>
      <c r="Q5" s="2"/>
      <c r="R5" s="2"/>
      <c r="S5" s="2"/>
      <c r="T5" s="2"/>
      <c r="U5" s="2"/>
    </row>
    <row r="6" spans="1:21" ht="14.1" customHeight="1" x14ac:dyDescent="0.2">
      <c r="A6" s="155"/>
      <c r="B6" s="155"/>
      <c r="C6" s="155"/>
      <c r="D6" s="155"/>
      <c r="E6" s="155"/>
      <c r="F6" s="155"/>
      <c r="G6" s="155"/>
      <c r="H6" s="155"/>
      <c r="I6" s="155"/>
      <c r="J6" s="155"/>
      <c r="K6" s="155"/>
      <c r="L6" s="155"/>
      <c r="M6" s="155"/>
      <c r="N6" s="155"/>
      <c r="O6" s="155"/>
      <c r="P6" s="2"/>
      <c r="Q6" s="2"/>
      <c r="R6" s="2"/>
      <c r="S6" s="2"/>
      <c r="T6" s="2"/>
      <c r="U6" s="2"/>
    </row>
    <row r="7" spans="1:21" ht="14.1" customHeight="1" x14ac:dyDescent="0.2">
      <c r="A7" s="3"/>
      <c r="B7" s="3"/>
      <c r="C7" s="3"/>
      <c r="D7" s="3"/>
      <c r="E7" s="3"/>
      <c r="F7" s="3"/>
      <c r="G7" s="3"/>
      <c r="H7" s="3"/>
      <c r="I7" s="3"/>
      <c r="J7" s="3"/>
      <c r="K7" s="3"/>
      <c r="L7" s="3"/>
      <c r="M7" s="3"/>
      <c r="N7" s="3"/>
      <c r="O7" s="3"/>
      <c r="P7" s="2"/>
      <c r="Q7" s="2"/>
      <c r="R7" s="2"/>
      <c r="S7" s="2"/>
      <c r="T7" s="2"/>
      <c r="U7" s="2"/>
    </row>
    <row r="8" spans="1:21" ht="14.1" customHeight="1" x14ac:dyDescent="0.2">
      <c r="A8" s="158" t="s">
        <v>45</v>
      </c>
      <c r="B8" s="158"/>
      <c r="C8" s="158"/>
      <c r="D8" s="158"/>
      <c r="E8" s="2"/>
      <c r="F8" s="2"/>
      <c r="G8" s="2"/>
      <c r="H8" s="2"/>
      <c r="I8" s="2"/>
      <c r="J8" s="2"/>
      <c r="K8" s="2"/>
      <c r="L8" s="2"/>
      <c r="M8" s="2"/>
      <c r="N8" s="2"/>
      <c r="O8" s="2"/>
      <c r="P8" s="3"/>
    </row>
    <row r="9" spans="1:21" ht="14.1" customHeight="1" x14ac:dyDescent="0.2">
      <c r="A9" s="20"/>
      <c r="B9" s="2"/>
      <c r="C9" s="2"/>
      <c r="D9" s="2"/>
      <c r="E9" s="2"/>
      <c r="F9" s="2"/>
      <c r="G9" s="2"/>
      <c r="H9" s="2"/>
      <c r="I9" s="2"/>
      <c r="J9" s="2"/>
      <c r="K9" s="2"/>
      <c r="L9" s="2"/>
      <c r="M9" s="2"/>
      <c r="N9" s="2"/>
      <c r="O9" s="2"/>
      <c r="P9" s="3"/>
    </row>
    <row r="10" spans="1:21" ht="12.6" customHeight="1" x14ac:dyDescent="0.2">
      <c r="A10" s="155" t="s">
        <v>95</v>
      </c>
      <c r="B10" s="155"/>
      <c r="C10" s="155"/>
      <c r="D10" s="155"/>
      <c r="E10" s="155"/>
      <c r="F10" s="155"/>
      <c r="G10" s="155"/>
      <c r="H10" s="155"/>
      <c r="I10" s="155"/>
      <c r="J10" s="155"/>
      <c r="K10" s="155"/>
      <c r="L10" s="155"/>
      <c r="M10" s="155"/>
      <c r="N10" s="155"/>
      <c r="O10" s="155"/>
      <c r="P10" s="3"/>
      <c r="Q10" s="3"/>
    </row>
    <row r="11" spans="1:21" ht="39.200000000000003" customHeight="1" x14ac:dyDescent="0.2">
      <c r="A11" s="155"/>
      <c r="B11" s="155"/>
      <c r="C11" s="155"/>
      <c r="D11" s="155"/>
      <c r="E11" s="155"/>
      <c r="F11" s="155"/>
      <c r="G11" s="155"/>
      <c r="H11" s="155"/>
      <c r="I11" s="155"/>
      <c r="J11" s="155"/>
      <c r="K11" s="155"/>
      <c r="L11" s="155"/>
      <c r="M11" s="155"/>
      <c r="N11" s="155"/>
      <c r="O11" s="155"/>
      <c r="P11" s="3"/>
      <c r="Q11" s="3"/>
    </row>
    <row r="12" spans="1:21" ht="50.1" customHeight="1" x14ac:dyDescent="0.2">
      <c r="A12" s="155"/>
      <c r="B12" s="155"/>
      <c r="C12" s="155"/>
      <c r="D12" s="155"/>
      <c r="E12" s="155"/>
      <c r="F12" s="155"/>
      <c r="G12" s="155"/>
      <c r="H12" s="155"/>
      <c r="I12" s="155"/>
      <c r="J12" s="155"/>
      <c r="K12" s="155"/>
      <c r="L12" s="155"/>
      <c r="M12" s="155"/>
      <c r="N12" s="155"/>
      <c r="O12" s="155"/>
      <c r="P12" s="3"/>
      <c r="Q12" s="3"/>
    </row>
    <row r="13" spans="1:21" ht="14.1" customHeight="1" x14ac:dyDescent="0.2">
      <c r="P13" s="3"/>
    </row>
    <row r="14" spans="1:21" ht="14.1" customHeight="1" x14ac:dyDescent="0.2">
      <c r="A14" s="157" t="s">
        <v>96</v>
      </c>
      <c r="B14" s="157"/>
      <c r="C14" s="157"/>
      <c r="D14" s="157"/>
      <c r="E14" s="157"/>
      <c r="F14" s="157"/>
      <c r="G14" s="157"/>
      <c r="H14" s="157"/>
      <c r="I14" s="157"/>
      <c r="J14" s="157"/>
      <c r="K14" s="157"/>
      <c r="L14" s="157"/>
      <c r="M14" s="157"/>
      <c r="N14" s="157"/>
      <c r="O14" s="157"/>
      <c r="P14" s="3"/>
    </row>
    <row r="15" spans="1:21" ht="14.1" customHeight="1" x14ac:dyDescent="0.2">
      <c r="A15" s="157"/>
      <c r="B15" s="157"/>
      <c r="C15" s="157"/>
      <c r="D15" s="157"/>
      <c r="E15" s="157"/>
      <c r="F15" s="157"/>
      <c r="G15" s="157"/>
      <c r="H15" s="157"/>
      <c r="I15" s="157"/>
      <c r="J15" s="157"/>
      <c r="K15" s="157"/>
      <c r="L15" s="157"/>
      <c r="M15" s="157"/>
      <c r="N15" s="157"/>
      <c r="O15" s="157"/>
      <c r="P15" s="3"/>
    </row>
    <row r="16" spans="1:21" ht="14.1" customHeight="1" x14ac:dyDescent="0.2">
      <c r="A16" s="157"/>
      <c r="B16" s="157"/>
      <c r="C16" s="157"/>
      <c r="D16" s="157"/>
      <c r="E16" s="157"/>
      <c r="F16" s="157"/>
      <c r="G16" s="157"/>
      <c r="H16" s="157"/>
      <c r="I16" s="157"/>
      <c r="J16" s="157"/>
      <c r="K16" s="157"/>
      <c r="L16" s="157"/>
      <c r="M16" s="157"/>
      <c r="N16" s="157"/>
      <c r="O16" s="157"/>
      <c r="P16" s="3"/>
    </row>
    <row r="17" spans="1:16" ht="14.1" customHeight="1" x14ac:dyDescent="0.2">
      <c r="A17" s="3"/>
      <c r="B17" s="3"/>
      <c r="C17" s="3"/>
      <c r="D17" s="3"/>
      <c r="E17" s="3"/>
      <c r="F17" s="3"/>
      <c r="G17" s="3"/>
      <c r="H17" s="3"/>
      <c r="I17" s="3"/>
      <c r="J17" s="3"/>
      <c r="K17" s="3"/>
      <c r="L17" s="3"/>
      <c r="M17" s="3"/>
      <c r="N17" s="3"/>
      <c r="O17" s="3"/>
      <c r="P17" s="3"/>
    </row>
    <row r="18" spans="1:16" ht="14.1" customHeight="1" x14ac:dyDescent="0.2">
      <c r="A18" s="155" t="s">
        <v>97</v>
      </c>
      <c r="B18" s="155"/>
      <c r="C18" s="155"/>
      <c r="D18" s="155"/>
      <c r="E18" s="155"/>
      <c r="F18" s="155"/>
      <c r="G18" s="155"/>
      <c r="H18" s="155"/>
      <c r="I18" s="155"/>
      <c r="J18" s="155"/>
      <c r="K18" s="155"/>
      <c r="L18" s="155"/>
      <c r="M18" s="155"/>
      <c r="N18" s="155"/>
      <c r="O18" s="155"/>
      <c r="P18" s="3"/>
    </row>
    <row r="19" spans="1:16" ht="14.1" customHeight="1" x14ac:dyDescent="0.2">
      <c r="A19" s="155"/>
      <c r="B19" s="155"/>
      <c r="C19" s="155"/>
      <c r="D19" s="155"/>
      <c r="E19" s="155"/>
      <c r="F19" s="155"/>
      <c r="G19" s="155"/>
      <c r="H19" s="155"/>
      <c r="I19" s="155"/>
      <c r="J19" s="155"/>
      <c r="K19" s="155"/>
      <c r="L19" s="155"/>
      <c r="M19" s="155"/>
      <c r="N19" s="155"/>
      <c r="O19" s="155"/>
      <c r="P19" s="3"/>
    </row>
    <row r="20" spans="1:16" ht="14.1" customHeight="1" x14ac:dyDescent="0.2">
      <c r="A20" s="155"/>
      <c r="B20" s="155"/>
      <c r="C20" s="155"/>
      <c r="D20" s="155"/>
      <c r="E20" s="155"/>
      <c r="F20" s="155"/>
      <c r="G20" s="155"/>
      <c r="H20" s="155"/>
      <c r="I20" s="155"/>
      <c r="J20" s="155"/>
      <c r="K20" s="155"/>
      <c r="L20" s="155"/>
      <c r="M20" s="155"/>
      <c r="N20" s="155"/>
      <c r="O20" s="155"/>
      <c r="P20" s="3"/>
    </row>
    <row r="21" spans="1:16" ht="14.1" customHeight="1" x14ac:dyDescent="0.2">
      <c r="A21" s="155"/>
      <c r="B21" s="155"/>
      <c r="C21" s="155"/>
      <c r="D21" s="155"/>
      <c r="E21" s="155"/>
      <c r="F21" s="155"/>
      <c r="G21" s="155"/>
      <c r="H21" s="155"/>
      <c r="I21" s="155"/>
      <c r="J21" s="155"/>
      <c r="K21" s="155"/>
      <c r="L21" s="155"/>
      <c r="M21" s="155"/>
      <c r="N21" s="155"/>
      <c r="O21" s="155"/>
      <c r="P21" s="3"/>
    </row>
    <row r="22" spans="1:16" ht="14.1" customHeight="1" x14ac:dyDescent="0.2">
      <c r="A22" s="3"/>
      <c r="B22" s="3"/>
      <c r="C22" s="3"/>
      <c r="D22" s="3"/>
      <c r="E22" s="3"/>
      <c r="F22" s="3"/>
      <c r="G22" s="3"/>
      <c r="H22" s="3"/>
      <c r="I22" s="3"/>
      <c r="J22" s="3"/>
      <c r="K22" s="3"/>
      <c r="L22" s="3"/>
      <c r="M22" s="3"/>
      <c r="N22" s="3"/>
      <c r="O22" s="3"/>
      <c r="P22" s="3"/>
    </row>
    <row r="23" spans="1:16" ht="14.1" customHeight="1" x14ac:dyDescent="0.2">
      <c r="A23" s="3"/>
      <c r="B23" s="3"/>
      <c r="C23" s="3"/>
      <c r="D23" s="3"/>
      <c r="E23" s="3"/>
      <c r="F23" s="3"/>
      <c r="G23" s="3"/>
      <c r="H23" s="3"/>
      <c r="I23" s="3"/>
      <c r="J23" s="3"/>
      <c r="K23" s="3"/>
      <c r="L23" s="3"/>
      <c r="M23" s="3"/>
      <c r="N23" s="3"/>
      <c r="O23" s="3"/>
      <c r="P23" s="3"/>
    </row>
    <row r="24" spans="1:16" ht="14.1" customHeight="1" x14ac:dyDescent="0.2">
      <c r="A24" s="3"/>
      <c r="B24" s="3"/>
      <c r="C24" s="3"/>
      <c r="D24" s="3"/>
      <c r="E24" s="3"/>
      <c r="F24" s="3"/>
      <c r="G24" s="3"/>
      <c r="H24" s="3"/>
      <c r="I24" s="3"/>
      <c r="J24" s="3"/>
      <c r="K24" s="3"/>
      <c r="L24" s="3"/>
      <c r="M24" s="3"/>
      <c r="N24" s="3"/>
      <c r="O24" s="3"/>
      <c r="P24" s="3"/>
    </row>
    <row r="25" spans="1:16" ht="14.1" customHeight="1" x14ac:dyDescent="0.2">
      <c r="A25" s="3"/>
      <c r="B25" s="3"/>
      <c r="C25" s="3"/>
      <c r="D25" s="3"/>
      <c r="E25" s="3"/>
      <c r="F25" s="3"/>
      <c r="G25" s="3"/>
      <c r="H25" s="3"/>
      <c r="I25" s="3"/>
      <c r="J25" s="3"/>
      <c r="K25" s="3"/>
      <c r="L25" s="3"/>
      <c r="M25" s="3"/>
      <c r="N25" s="3"/>
      <c r="O25" s="3"/>
      <c r="P25" s="3"/>
    </row>
  </sheetData>
  <mergeCells count="8">
    <mergeCell ref="A1:O1"/>
    <mergeCell ref="A14:O16"/>
    <mergeCell ref="A10:O12"/>
    <mergeCell ref="A18:O21"/>
    <mergeCell ref="A8:D8"/>
    <mergeCell ref="A4:O6"/>
    <mergeCell ref="A3:O3"/>
    <mergeCell ref="A2:O2"/>
  </mergeCells>
  <pageMargins left="0.75" right="0.75" top="1" bottom="1" header="0.5" footer="0.5"/>
  <pageSetup scale="76"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
  <sheetViews>
    <sheetView showGridLines="0" showRuler="0" zoomScaleNormal="100" workbookViewId="0">
      <selection sqref="A1:O1"/>
    </sheetView>
  </sheetViews>
  <sheetFormatPr defaultColWidth="13.7109375" defaultRowHeight="12.75" x14ac:dyDescent="0.2"/>
  <cols>
    <col min="1" max="15" width="10.5703125" customWidth="1"/>
  </cols>
  <sheetData>
    <row r="1" spans="1:16" ht="14.1" customHeight="1" x14ac:dyDescent="0.2">
      <c r="A1" s="156" t="s">
        <v>37</v>
      </c>
      <c r="B1" s="156"/>
      <c r="C1" s="156"/>
      <c r="D1" s="156"/>
      <c r="E1" s="156"/>
      <c r="F1" s="156"/>
      <c r="G1" s="156"/>
      <c r="H1" s="156"/>
      <c r="I1" s="156"/>
      <c r="J1" s="156"/>
      <c r="K1" s="156"/>
      <c r="L1" s="156"/>
      <c r="M1" s="156"/>
      <c r="N1" s="156"/>
      <c r="O1" s="156"/>
      <c r="P1" s="2"/>
    </row>
    <row r="2" spans="1:16" ht="14.1" customHeight="1" x14ac:dyDescent="0.2">
      <c r="A2" s="156" t="s">
        <v>0</v>
      </c>
      <c r="B2" s="156"/>
      <c r="C2" s="156"/>
      <c r="D2" s="156"/>
      <c r="E2" s="156"/>
      <c r="F2" s="156"/>
      <c r="G2" s="156"/>
      <c r="H2" s="156"/>
      <c r="I2" s="156"/>
      <c r="J2" s="156"/>
      <c r="K2" s="156"/>
      <c r="L2" s="156"/>
      <c r="M2" s="156"/>
      <c r="N2" s="156"/>
      <c r="O2" s="156"/>
      <c r="P2" s="2"/>
    </row>
    <row r="3" spans="1:16" ht="14.1" customHeight="1" x14ac:dyDescent="0.2">
      <c r="A3" s="156" t="s">
        <v>47</v>
      </c>
      <c r="B3" s="156"/>
      <c r="C3" s="156"/>
      <c r="D3" s="156"/>
      <c r="E3" s="156"/>
      <c r="F3" s="156"/>
      <c r="G3" s="156"/>
      <c r="H3" s="156"/>
      <c r="I3" s="156"/>
      <c r="J3" s="156"/>
      <c r="K3" s="156"/>
      <c r="L3" s="156"/>
      <c r="M3" s="156"/>
      <c r="N3" s="156"/>
      <c r="O3" s="156"/>
      <c r="P3" s="2"/>
    </row>
    <row r="4" spans="1:16" ht="14.1" customHeight="1" x14ac:dyDescent="0.2">
      <c r="A4" s="2"/>
      <c r="B4" s="2"/>
      <c r="C4" s="2"/>
      <c r="D4" s="2"/>
      <c r="E4" s="2"/>
      <c r="F4" s="2"/>
      <c r="G4" s="2"/>
      <c r="H4" s="2"/>
      <c r="I4" s="2"/>
      <c r="J4" s="2"/>
      <c r="K4" s="2"/>
      <c r="L4" s="2"/>
      <c r="M4" s="2"/>
      <c r="N4" s="2"/>
      <c r="O4" s="2"/>
      <c r="P4" s="2"/>
    </row>
    <row r="5" spans="1:16" ht="14.1" customHeight="1" x14ac:dyDescent="0.2">
      <c r="A5" s="159" t="s">
        <v>429</v>
      </c>
      <c r="B5" s="159"/>
      <c r="C5" s="159"/>
      <c r="D5" s="159"/>
      <c r="E5" s="159"/>
      <c r="F5" s="159"/>
      <c r="G5" s="159"/>
      <c r="H5" s="159"/>
      <c r="I5" s="159"/>
      <c r="J5" s="159"/>
      <c r="K5" s="159"/>
      <c r="L5" s="159"/>
      <c r="M5" s="159"/>
      <c r="N5" s="159"/>
      <c r="O5" s="159"/>
    </row>
    <row r="6" spans="1:16" ht="14.1" customHeight="1" x14ac:dyDescent="0.2">
      <c r="A6" s="159"/>
      <c r="B6" s="159"/>
      <c r="C6" s="159"/>
      <c r="D6" s="159"/>
      <c r="E6" s="159"/>
      <c r="F6" s="159"/>
      <c r="G6" s="159"/>
      <c r="H6" s="159"/>
      <c r="I6" s="159"/>
      <c r="J6" s="159"/>
      <c r="K6" s="159"/>
      <c r="L6" s="159"/>
      <c r="M6" s="159"/>
      <c r="N6" s="159"/>
      <c r="O6" s="159"/>
    </row>
    <row r="7" spans="1:16" ht="14.1" customHeight="1" x14ac:dyDescent="0.2">
      <c r="A7" s="159"/>
      <c r="B7" s="159"/>
      <c r="C7" s="159"/>
      <c r="D7" s="159"/>
      <c r="E7" s="159"/>
      <c r="F7" s="159"/>
      <c r="G7" s="159"/>
      <c r="H7" s="159"/>
      <c r="I7" s="159"/>
      <c r="J7" s="159"/>
      <c r="K7" s="159"/>
      <c r="L7" s="159"/>
      <c r="M7" s="159"/>
      <c r="N7" s="159"/>
      <c r="O7" s="159"/>
    </row>
    <row r="8" spans="1:16" ht="14.1" customHeight="1" x14ac:dyDescent="0.2">
      <c r="A8" s="159"/>
      <c r="B8" s="159"/>
      <c r="C8" s="159"/>
      <c r="D8" s="159"/>
      <c r="E8" s="159"/>
      <c r="F8" s="159"/>
      <c r="G8" s="159"/>
      <c r="H8" s="159"/>
      <c r="I8" s="159"/>
      <c r="J8" s="159"/>
      <c r="K8" s="159"/>
      <c r="L8" s="159"/>
      <c r="M8" s="159"/>
      <c r="N8" s="159"/>
      <c r="O8" s="159"/>
    </row>
  </sheetData>
  <mergeCells count="4">
    <mergeCell ref="A5:O8"/>
    <mergeCell ref="A3:O3"/>
    <mergeCell ref="A2:O2"/>
    <mergeCell ref="A1:O1"/>
  </mergeCells>
  <pageMargins left="0.75" right="0.75" top="1" bottom="1" header="0.5" footer="0.5"/>
  <pageSetup scale="72" orientation="landscape"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3"/>
  <sheetViews>
    <sheetView showGridLines="0" showRuler="0" zoomScaleNormal="100" workbookViewId="0">
      <selection sqref="A1:W1"/>
    </sheetView>
  </sheetViews>
  <sheetFormatPr defaultColWidth="13.7109375" defaultRowHeight="12.75" x14ac:dyDescent="0.2"/>
  <cols>
    <col min="1" max="1" width="61.42578125" customWidth="1"/>
    <col min="2" max="2" width="2.7109375" customWidth="1"/>
    <col min="3" max="3" width="1.5703125" customWidth="1"/>
    <col min="4" max="4" width="2" customWidth="1"/>
    <col min="5" max="5" width="13" customWidth="1"/>
    <col min="6" max="6" width="2" customWidth="1"/>
    <col min="7" max="7" width="14.28515625" customWidth="1"/>
    <col min="8" max="8" width="2" customWidth="1"/>
    <col min="9" max="9" width="12.85546875" customWidth="1"/>
    <col min="10" max="10" width="2" customWidth="1"/>
    <col min="11" max="11" width="12.85546875" customWidth="1"/>
    <col min="12" max="12" width="2" customWidth="1"/>
    <col min="13" max="13" width="13.5703125" customWidth="1"/>
    <col min="14" max="14" width="2" customWidth="1"/>
    <col min="15" max="15" width="12.28515625" customWidth="1"/>
    <col min="16" max="16" width="2" customWidth="1"/>
    <col min="17" max="17" width="1.140625" customWidth="1"/>
    <col min="18" max="18" width="1.5703125" customWidth="1"/>
    <col min="19" max="19" width="12.140625" customWidth="1"/>
    <col min="20" max="20" width="1.140625" customWidth="1"/>
    <col min="21" max="21" width="12.7109375" customWidth="1"/>
    <col min="22" max="22" width="1.140625" customWidth="1"/>
    <col min="23" max="23" width="12.5703125" customWidth="1"/>
    <col min="24" max="24" width="9.28515625" customWidth="1"/>
  </cols>
  <sheetData>
    <row r="1" spans="1:24" ht="14.1" customHeight="1" x14ac:dyDescent="0.2">
      <c r="A1" s="156" t="s">
        <v>37</v>
      </c>
      <c r="B1" s="156"/>
      <c r="C1" s="156"/>
      <c r="D1" s="156"/>
      <c r="E1" s="156"/>
      <c r="F1" s="156"/>
      <c r="G1" s="156"/>
      <c r="H1" s="156"/>
      <c r="I1" s="156"/>
      <c r="J1" s="156"/>
      <c r="K1" s="156"/>
      <c r="L1" s="156"/>
      <c r="M1" s="156"/>
      <c r="N1" s="156"/>
      <c r="O1" s="156"/>
      <c r="P1" s="156"/>
      <c r="Q1" s="156"/>
      <c r="R1" s="156"/>
      <c r="S1" s="156"/>
      <c r="T1" s="156"/>
      <c r="U1" s="156"/>
      <c r="V1" s="156"/>
      <c r="W1" s="156"/>
    </row>
    <row r="2" spans="1:24" ht="14.1" customHeight="1" x14ac:dyDescent="0.2">
      <c r="A2" s="156" t="s">
        <v>49</v>
      </c>
      <c r="B2" s="156"/>
      <c r="C2" s="156"/>
      <c r="D2" s="156"/>
      <c r="E2" s="156"/>
      <c r="F2" s="156"/>
      <c r="G2" s="156"/>
      <c r="H2" s="156"/>
      <c r="I2" s="156"/>
      <c r="J2" s="156"/>
      <c r="K2" s="156"/>
      <c r="L2" s="156"/>
      <c r="M2" s="156"/>
      <c r="N2" s="156"/>
      <c r="O2" s="156"/>
      <c r="P2" s="156"/>
      <c r="Q2" s="156"/>
      <c r="R2" s="156"/>
      <c r="S2" s="156"/>
      <c r="T2" s="156"/>
      <c r="U2" s="156"/>
      <c r="V2" s="156"/>
      <c r="W2" s="156"/>
    </row>
    <row r="3" spans="1:24" ht="14.1" customHeight="1" x14ac:dyDescent="0.2">
      <c r="A3" s="160" t="s">
        <v>98</v>
      </c>
      <c r="B3" s="161"/>
      <c r="C3" s="161"/>
      <c r="D3" s="161"/>
      <c r="E3" s="161"/>
      <c r="F3" s="161"/>
      <c r="G3" s="161"/>
      <c r="H3" s="161"/>
      <c r="I3" s="161"/>
      <c r="J3" s="161"/>
      <c r="K3" s="161"/>
      <c r="L3" s="161"/>
      <c r="M3" s="161"/>
      <c r="N3" s="161"/>
      <c r="O3" s="161"/>
      <c r="P3" s="161"/>
      <c r="Q3" s="161"/>
      <c r="R3" s="161"/>
      <c r="S3" s="161"/>
      <c r="T3" s="161"/>
      <c r="U3" s="161"/>
      <c r="V3" s="161"/>
      <c r="W3" s="161"/>
    </row>
    <row r="4" spans="1:24" ht="14.1" customHeight="1" x14ac:dyDescent="0.2">
      <c r="A4" s="4"/>
      <c r="B4" s="4"/>
      <c r="C4" s="4"/>
      <c r="D4" s="40"/>
      <c r="E4" s="4"/>
      <c r="F4" s="4"/>
      <c r="G4" s="4"/>
      <c r="H4" s="4"/>
      <c r="I4" s="4"/>
      <c r="J4" s="4"/>
      <c r="K4" s="4"/>
      <c r="L4" s="4"/>
      <c r="M4" s="4"/>
      <c r="N4" s="4"/>
      <c r="O4" s="4"/>
      <c r="P4" s="135"/>
      <c r="Q4" s="135"/>
      <c r="R4" s="136"/>
      <c r="S4" s="135"/>
      <c r="T4" s="4"/>
      <c r="U4" s="4"/>
    </row>
    <row r="5" spans="1:24" ht="14.1" customHeight="1" x14ac:dyDescent="0.2">
      <c r="A5" s="2"/>
      <c r="P5" s="141"/>
      <c r="Q5" s="142"/>
      <c r="R5" s="141"/>
      <c r="S5" s="141"/>
    </row>
    <row r="6" spans="1:24" ht="14.1" customHeight="1" x14ac:dyDescent="0.2">
      <c r="A6" s="3"/>
      <c r="E6" s="162" t="s">
        <v>99</v>
      </c>
      <c r="F6" s="162"/>
      <c r="G6" s="162"/>
      <c r="H6" s="162"/>
      <c r="I6" s="162"/>
      <c r="J6" s="162"/>
      <c r="K6" s="162"/>
      <c r="L6" s="162"/>
      <c r="M6" s="162"/>
      <c r="N6" s="3"/>
      <c r="O6" s="1" t="s">
        <v>100</v>
      </c>
      <c r="P6" s="3"/>
      <c r="Q6" s="41"/>
      <c r="R6" s="23"/>
      <c r="S6" s="162" t="s">
        <v>101</v>
      </c>
      <c r="T6" s="162"/>
      <c r="U6" s="162"/>
      <c r="V6" s="162"/>
      <c r="W6" s="162"/>
      <c r="X6" s="3"/>
    </row>
    <row r="7" spans="1:24" ht="14.1" customHeight="1" x14ac:dyDescent="0.2">
      <c r="D7" s="42"/>
      <c r="E7" s="18" t="s">
        <v>102</v>
      </c>
      <c r="F7" s="18"/>
      <c r="G7" s="18" t="s">
        <v>103</v>
      </c>
      <c r="H7" s="18"/>
      <c r="I7" s="18" t="s">
        <v>104</v>
      </c>
      <c r="J7" s="18"/>
      <c r="K7" s="18" t="s">
        <v>105</v>
      </c>
      <c r="L7" s="18"/>
      <c r="M7" s="18" t="s">
        <v>102</v>
      </c>
      <c r="N7" s="1"/>
      <c r="O7" s="1" t="s">
        <v>106</v>
      </c>
      <c r="P7" s="1"/>
      <c r="Q7" s="43"/>
      <c r="R7" s="42"/>
      <c r="S7" s="18" t="s">
        <v>102</v>
      </c>
      <c r="T7" s="18"/>
      <c r="U7" s="18" t="s">
        <v>102</v>
      </c>
      <c r="V7" s="18"/>
      <c r="W7" s="18"/>
      <c r="X7" s="1"/>
    </row>
    <row r="8" spans="1:24" ht="14.1" customHeight="1" x14ac:dyDescent="0.2">
      <c r="A8" s="1"/>
      <c r="B8" s="1"/>
      <c r="C8" s="1"/>
      <c r="D8" s="42"/>
      <c r="E8" s="22">
        <v>2018</v>
      </c>
      <c r="F8" s="1"/>
      <c r="G8" s="22">
        <v>2018</v>
      </c>
      <c r="H8" s="1"/>
      <c r="I8" s="22">
        <v>2018</v>
      </c>
      <c r="J8" s="1"/>
      <c r="K8" s="22">
        <v>2017</v>
      </c>
      <c r="L8" s="1"/>
      <c r="M8" s="22">
        <v>2017</v>
      </c>
      <c r="N8" s="1"/>
      <c r="O8" s="10" t="s">
        <v>107</v>
      </c>
      <c r="P8" s="1"/>
      <c r="Q8" s="43"/>
      <c r="R8" s="42"/>
      <c r="S8" s="22">
        <v>2018</v>
      </c>
      <c r="T8" s="1"/>
      <c r="U8" s="22">
        <v>2017</v>
      </c>
      <c r="V8" s="1"/>
      <c r="W8" s="10" t="s">
        <v>108</v>
      </c>
      <c r="X8" s="1"/>
    </row>
    <row r="9" spans="1:24" ht="14.1" customHeight="1" x14ac:dyDescent="0.2">
      <c r="A9" s="1"/>
      <c r="B9" s="1"/>
      <c r="C9" s="1"/>
      <c r="D9" s="42"/>
      <c r="E9" s="18"/>
      <c r="F9" s="1"/>
      <c r="G9" s="18"/>
      <c r="H9" s="1"/>
      <c r="I9" s="18"/>
      <c r="J9" s="1"/>
      <c r="K9" s="18"/>
      <c r="L9" s="1"/>
      <c r="M9" s="18"/>
      <c r="N9" s="1"/>
      <c r="O9" s="18"/>
      <c r="P9" s="1"/>
      <c r="Q9" s="43"/>
      <c r="R9" s="42"/>
      <c r="S9" s="18"/>
      <c r="T9" s="1"/>
      <c r="U9" s="18"/>
      <c r="V9" s="1"/>
      <c r="W9" s="18"/>
      <c r="X9" s="1"/>
    </row>
    <row r="10" spans="1:24" ht="14.1" customHeight="1" x14ac:dyDescent="0.2">
      <c r="A10" s="3" t="s">
        <v>109</v>
      </c>
      <c r="B10" s="3"/>
      <c r="C10" s="3"/>
      <c r="D10" s="23"/>
      <c r="E10" s="24">
        <v>2562042</v>
      </c>
      <c r="F10" s="37"/>
      <c r="G10" s="24">
        <v>2594460</v>
      </c>
      <c r="H10" s="37"/>
      <c r="I10" s="24">
        <v>2582551</v>
      </c>
      <c r="J10" s="37"/>
      <c r="K10" s="24">
        <v>2505186</v>
      </c>
      <c r="L10" s="37"/>
      <c r="M10" s="24">
        <v>2489797</v>
      </c>
      <c r="N10" s="37"/>
      <c r="O10" s="24">
        <f>ROUND(E10-M10,0)</f>
        <v>72245</v>
      </c>
      <c r="P10" s="37"/>
      <c r="Q10" s="44"/>
      <c r="R10" s="25"/>
      <c r="S10" s="24">
        <v>7739053</v>
      </c>
      <c r="T10" s="37"/>
      <c r="U10" s="24">
        <v>7335944</v>
      </c>
      <c r="V10" s="37"/>
      <c r="W10" s="24">
        <f>ROUND(S10-U10,0)</f>
        <v>403109</v>
      </c>
      <c r="X10" s="3"/>
    </row>
    <row r="11" spans="1:24" ht="14.1" customHeight="1" x14ac:dyDescent="0.2">
      <c r="A11" s="3" t="s">
        <v>110</v>
      </c>
      <c r="B11" s="3"/>
      <c r="C11" s="3"/>
      <c r="D11" s="23"/>
      <c r="E11" s="26">
        <v>301199</v>
      </c>
      <c r="F11" s="37"/>
      <c r="G11" s="26">
        <v>204374</v>
      </c>
      <c r="H11" s="37"/>
      <c r="I11" s="26">
        <v>100230</v>
      </c>
      <c r="J11" s="37"/>
      <c r="K11" s="26">
        <v>1216888</v>
      </c>
      <c r="L11" s="37"/>
      <c r="M11" s="26">
        <v>227591</v>
      </c>
      <c r="N11" s="37"/>
      <c r="O11" s="26">
        <f>ROUND(E11-M11,0)</f>
        <v>73608</v>
      </c>
      <c r="P11" s="37"/>
      <c r="Q11" s="44"/>
      <c r="R11" s="25"/>
      <c r="S11" s="26">
        <v>605803</v>
      </c>
      <c r="T11" s="37"/>
      <c r="U11" s="26">
        <v>605293</v>
      </c>
      <c r="V11" s="37"/>
      <c r="W11" s="26">
        <f>ROUND(S11-U11,0)</f>
        <v>510</v>
      </c>
    </row>
    <row r="12" spans="1:24" ht="14.1" customHeight="1" x14ac:dyDescent="0.2">
      <c r="A12" s="3" t="s">
        <v>111</v>
      </c>
      <c r="B12" s="3"/>
      <c r="C12" s="3"/>
      <c r="D12" s="23"/>
      <c r="E12" s="26">
        <v>259417</v>
      </c>
      <c r="F12" s="37"/>
      <c r="G12" s="26">
        <v>202054</v>
      </c>
      <c r="H12" s="37"/>
      <c r="I12" s="26">
        <v>105746</v>
      </c>
      <c r="J12" s="37"/>
      <c r="K12" s="26">
        <v>170899</v>
      </c>
      <c r="L12" s="37"/>
      <c r="M12" s="26">
        <v>226048</v>
      </c>
      <c r="N12" s="37"/>
      <c r="O12" s="26">
        <f>ROUND(E12-M12,0)</f>
        <v>33369</v>
      </c>
      <c r="P12" s="37"/>
      <c r="Q12" s="44"/>
      <c r="R12" s="25"/>
      <c r="S12" s="26">
        <v>567217</v>
      </c>
      <c r="T12" s="37"/>
      <c r="U12" s="26">
        <v>541787</v>
      </c>
      <c r="V12" s="37"/>
      <c r="W12" s="26">
        <f>ROUND(S12-U12,0)</f>
        <v>25430</v>
      </c>
    </row>
    <row r="13" spans="1:24" ht="14.1" customHeight="1" x14ac:dyDescent="0.2">
      <c r="A13" s="3" t="s">
        <v>112</v>
      </c>
      <c r="D13" s="23"/>
      <c r="E13" s="27">
        <v>0.14000000000000001</v>
      </c>
      <c r="F13" s="37"/>
      <c r="G13" s="27">
        <v>9.2999999999999999E-2</v>
      </c>
      <c r="H13" s="37"/>
      <c r="I13" s="27">
        <v>4.2999999999999997E-2</v>
      </c>
      <c r="J13" s="37"/>
      <c r="K13" s="27">
        <v>0.55100000000000005</v>
      </c>
      <c r="L13" s="37"/>
      <c r="M13" s="27">
        <v>0.113</v>
      </c>
      <c r="N13" s="37"/>
      <c r="O13" s="27">
        <f>ROUND(E13-M13,3)</f>
        <v>2.7E-2</v>
      </c>
      <c r="P13" s="37"/>
      <c r="Q13" s="44"/>
      <c r="R13" s="35"/>
      <c r="S13" s="37"/>
      <c r="T13" s="37"/>
      <c r="U13" s="37"/>
      <c r="V13" s="37"/>
      <c r="W13" s="37"/>
    </row>
    <row r="14" spans="1:24" ht="14.1" customHeight="1" x14ac:dyDescent="0.2">
      <c r="A14" s="3" t="s">
        <v>113</v>
      </c>
      <c r="D14" s="23"/>
      <c r="E14" s="27">
        <v>0.20799999999999999</v>
      </c>
      <c r="F14" s="37"/>
      <c r="G14" s="27">
        <v>0.20200000000000001</v>
      </c>
      <c r="H14" s="37"/>
      <c r="I14" s="27">
        <v>0.21099999999999999</v>
      </c>
      <c r="J14" s="37"/>
      <c r="K14" s="27">
        <v>0.22700000000000001</v>
      </c>
      <c r="L14" s="37"/>
      <c r="M14" s="27">
        <v>0.10299999999999999</v>
      </c>
      <c r="N14" s="37"/>
      <c r="O14" s="27">
        <f>ROUND(E14-M14,3)</f>
        <v>0.105</v>
      </c>
      <c r="P14" s="37"/>
      <c r="Q14" s="44"/>
      <c r="R14" s="35"/>
      <c r="S14" s="37"/>
      <c r="T14" s="37"/>
      <c r="U14" s="37"/>
      <c r="V14" s="37"/>
      <c r="W14" s="37"/>
    </row>
    <row r="15" spans="1:24" ht="14.1" customHeight="1" x14ac:dyDescent="0.2">
      <c r="A15" s="3" t="s">
        <v>114</v>
      </c>
      <c r="D15" s="23"/>
      <c r="E15" s="37"/>
      <c r="F15" s="37"/>
      <c r="G15" s="37"/>
      <c r="H15" s="37"/>
      <c r="I15" s="37"/>
      <c r="J15" s="37"/>
      <c r="K15" s="37"/>
      <c r="L15" s="37"/>
      <c r="M15" s="37"/>
      <c r="N15" s="37"/>
      <c r="O15" s="37"/>
      <c r="P15" s="37"/>
      <c r="Q15" s="44"/>
      <c r="R15" s="35"/>
      <c r="S15" s="37"/>
      <c r="T15" s="37"/>
      <c r="U15" s="37"/>
      <c r="V15" s="37"/>
      <c r="W15" s="37"/>
    </row>
    <row r="16" spans="1:24" ht="14.1" customHeight="1" x14ac:dyDescent="0.2">
      <c r="A16" s="19" t="s">
        <v>115</v>
      </c>
      <c r="D16" s="23"/>
      <c r="E16" s="27">
        <v>0.13500000000000001</v>
      </c>
      <c r="F16" s="37"/>
      <c r="G16" s="27">
        <v>0.107</v>
      </c>
      <c r="H16" s="37"/>
      <c r="I16" s="27">
        <v>5.6000000000000001E-2</v>
      </c>
      <c r="J16" s="37"/>
      <c r="K16" s="27">
        <v>9.8000000000000004E-2</v>
      </c>
      <c r="L16" s="37"/>
      <c r="M16" s="27">
        <v>0.14199999999999999</v>
      </c>
      <c r="N16" s="37"/>
      <c r="O16" s="27">
        <f>ROUND(E16-M16,3)</f>
        <v>-7.0000000000000001E-3</v>
      </c>
      <c r="P16" s="37"/>
      <c r="Q16" s="44"/>
      <c r="R16" s="35"/>
      <c r="S16" s="37"/>
      <c r="T16" s="37"/>
      <c r="U16" s="37"/>
      <c r="V16" s="37"/>
      <c r="W16" s="37"/>
    </row>
    <row r="17" spans="1:24" ht="14.1" customHeight="1" x14ac:dyDescent="0.2">
      <c r="A17" s="19" t="s">
        <v>116</v>
      </c>
      <c r="D17" s="23"/>
      <c r="E17" s="27">
        <v>0.1</v>
      </c>
      <c r="F17" s="37"/>
      <c r="G17" s="27">
        <v>9.9000000000000005E-2</v>
      </c>
      <c r="H17" s="37"/>
      <c r="I17" s="27">
        <v>0.10299999999999999</v>
      </c>
      <c r="J17" s="37"/>
      <c r="K17" s="27">
        <v>0.11</v>
      </c>
      <c r="L17" s="37"/>
      <c r="M17" s="27">
        <v>0.11600000000000001</v>
      </c>
      <c r="N17" s="37"/>
      <c r="O17" s="27">
        <f>ROUND(E17-M17,3)</f>
        <v>-1.6E-2</v>
      </c>
      <c r="P17" s="37"/>
      <c r="Q17" s="44"/>
      <c r="R17" s="35"/>
      <c r="S17" s="37"/>
      <c r="T17" s="37"/>
      <c r="U17" s="37"/>
      <c r="V17" s="37"/>
      <c r="W17" s="37"/>
    </row>
    <row r="18" spans="1:24" ht="14.1" customHeight="1" x14ac:dyDescent="0.2">
      <c r="A18" s="3"/>
      <c r="D18" s="23"/>
      <c r="E18" s="37"/>
      <c r="F18" s="37"/>
      <c r="G18" s="37"/>
      <c r="H18" s="37"/>
      <c r="I18" s="37"/>
      <c r="J18" s="37"/>
      <c r="K18" s="37"/>
      <c r="L18" s="37"/>
      <c r="M18" s="37"/>
      <c r="N18" s="37"/>
      <c r="O18" s="37"/>
      <c r="P18" s="37"/>
      <c r="Q18" s="44"/>
      <c r="R18" s="35"/>
      <c r="S18" s="37"/>
      <c r="T18" s="37"/>
      <c r="U18" s="37"/>
      <c r="V18" s="37"/>
      <c r="W18" s="37"/>
    </row>
    <row r="19" spans="1:24" ht="14.1" customHeight="1" x14ac:dyDescent="0.2">
      <c r="A19" s="3" t="s">
        <v>117</v>
      </c>
      <c r="B19" s="3"/>
      <c r="C19" s="3"/>
      <c r="D19" s="23"/>
      <c r="E19" s="24">
        <v>62972642</v>
      </c>
      <c r="F19" s="37"/>
      <c r="G19" s="24">
        <v>59766497</v>
      </c>
      <c r="H19" s="37"/>
      <c r="I19" s="24">
        <v>60954823</v>
      </c>
      <c r="J19" s="37"/>
      <c r="K19" s="24">
        <v>60514818</v>
      </c>
      <c r="L19" s="37"/>
      <c r="M19" s="24">
        <v>58694031</v>
      </c>
      <c r="N19" s="37"/>
      <c r="O19" s="24">
        <f>ROUND(E19-M19,0)</f>
        <v>4278611</v>
      </c>
      <c r="P19" s="37"/>
      <c r="Q19" s="44"/>
      <c r="R19" s="35"/>
      <c r="S19" s="37"/>
      <c r="T19" s="37"/>
      <c r="U19" s="37"/>
      <c r="V19" s="37"/>
      <c r="W19" s="37"/>
    </row>
    <row r="20" spans="1:24" ht="14.1" customHeight="1" x14ac:dyDescent="0.2">
      <c r="A20" s="3"/>
      <c r="B20" s="3"/>
      <c r="C20" s="3"/>
      <c r="E20" s="37"/>
      <c r="F20" s="37"/>
      <c r="G20" s="37"/>
      <c r="H20" s="37"/>
      <c r="I20" s="37"/>
      <c r="J20" s="37"/>
      <c r="K20" s="37"/>
      <c r="L20" s="37"/>
      <c r="M20" s="37"/>
      <c r="N20" s="37"/>
      <c r="O20" s="37"/>
      <c r="P20" s="37"/>
      <c r="Q20" s="44"/>
      <c r="R20" s="35"/>
      <c r="S20" s="37"/>
      <c r="T20" s="37"/>
      <c r="U20" s="37"/>
      <c r="V20" s="37"/>
      <c r="W20" s="37"/>
    </row>
    <row r="21" spans="1:24" ht="14.1" customHeight="1" x14ac:dyDescent="0.2">
      <c r="A21" s="2" t="s">
        <v>118</v>
      </c>
      <c r="B21" s="3"/>
      <c r="C21" s="3"/>
      <c r="E21" s="37"/>
      <c r="F21" s="37"/>
      <c r="G21" s="37"/>
      <c r="H21" s="37"/>
      <c r="I21" s="37"/>
      <c r="J21" s="37"/>
      <c r="K21" s="37"/>
      <c r="L21" s="37"/>
      <c r="M21" s="37"/>
      <c r="N21" s="37"/>
      <c r="O21" s="37"/>
      <c r="P21" s="37"/>
      <c r="Q21" s="44"/>
      <c r="R21" s="35"/>
      <c r="S21" s="37"/>
      <c r="T21" s="37"/>
      <c r="U21" s="37"/>
      <c r="V21" s="37"/>
      <c r="W21" s="37"/>
    </row>
    <row r="22" spans="1:24" ht="14.1" customHeight="1" x14ac:dyDescent="0.2">
      <c r="A22" s="28" t="s">
        <v>119</v>
      </c>
      <c r="C22" s="3"/>
      <c r="D22" s="23"/>
      <c r="E22" s="29">
        <v>1609.8</v>
      </c>
      <c r="F22" s="37"/>
      <c r="G22" s="29">
        <v>1608.7</v>
      </c>
      <c r="H22" s="37"/>
      <c r="I22" s="29">
        <v>1606.5</v>
      </c>
      <c r="J22" s="37"/>
      <c r="K22" s="29">
        <v>1609.8</v>
      </c>
      <c r="L22" s="37"/>
      <c r="M22" s="29">
        <v>1610</v>
      </c>
      <c r="N22" s="37"/>
      <c r="O22" s="29">
        <f t="shared" ref="O22:O27" si="0">ROUND(E22-M22,1)</f>
        <v>-0.2</v>
      </c>
      <c r="P22" s="37"/>
      <c r="Q22" s="44"/>
      <c r="R22" s="35"/>
      <c r="S22" s="37"/>
      <c r="T22" s="37"/>
      <c r="U22" s="37"/>
      <c r="V22" s="37"/>
      <c r="W22" s="37"/>
      <c r="X22" s="3"/>
    </row>
    <row r="23" spans="1:24" ht="14.1" customHeight="1" x14ac:dyDescent="0.2">
      <c r="A23" s="28" t="s">
        <v>120</v>
      </c>
      <c r="C23" s="3"/>
      <c r="D23" s="23"/>
      <c r="E23" s="30">
        <v>2.1</v>
      </c>
      <c r="F23" s="37"/>
      <c r="G23" s="30">
        <v>2.1</v>
      </c>
      <c r="H23" s="37"/>
      <c r="I23" s="30">
        <v>2.1</v>
      </c>
      <c r="J23" s="37"/>
      <c r="K23" s="30">
        <v>2.1</v>
      </c>
      <c r="L23" s="37"/>
      <c r="M23" s="30">
        <v>2.1</v>
      </c>
      <c r="N23" s="37"/>
      <c r="O23" s="30">
        <f t="shared" si="0"/>
        <v>0</v>
      </c>
      <c r="P23" s="37"/>
      <c r="Q23" s="44"/>
      <c r="R23" s="35"/>
      <c r="S23" s="37"/>
      <c r="T23" s="37"/>
      <c r="U23" s="37"/>
      <c r="V23" s="37"/>
      <c r="W23" s="37"/>
      <c r="X23" s="3"/>
    </row>
    <row r="24" spans="1:24" ht="14.1" customHeight="1" x14ac:dyDescent="0.2">
      <c r="A24" s="28" t="s">
        <v>58</v>
      </c>
      <c r="C24" s="3"/>
      <c r="D24" s="23"/>
      <c r="E24" s="30">
        <v>400.4</v>
      </c>
      <c r="F24" s="37"/>
      <c r="G24" s="30">
        <v>391.9</v>
      </c>
      <c r="H24" s="37"/>
      <c r="I24" s="30">
        <v>396.8</v>
      </c>
      <c r="J24" s="37"/>
      <c r="K24" s="30">
        <v>393.9</v>
      </c>
      <c r="L24" s="37"/>
      <c r="M24" s="30">
        <v>385.1</v>
      </c>
      <c r="N24" s="37"/>
      <c r="O24" s="30">
        <f t="shared" si="0"/>
        <v>15.3</v>
      </c>
      <c r="P24" s="37"/>
      <c r="Q24" s="44"/>
      <c r="R24" s="35"/>
      <c r="S24" s="37"/>
      <c r="T24" s="37"/>
      <c r="U24" s="37"/>
      <c r="V24" s="37"/>
      <c r="W24" s="37"/>
      <c r="X24" s="3"/>
    </row>
    <row r="25" spans="1:24" ht="14.1" customHeight="1" x14ac:dyDescent="0.2">
      <c r="A25" s="28" t="s">
        <v>62</v>
      </c>
      <c r="C25" s="3"/>
      <c r="D25" s="23"/>
      <c r="E25" s="30">
        <v>706.5</v>
      </c>
      <c r="F25" s="37"/>
      <c r="G25" s="30">
        <v>743.3</v>
      </c>
      <c r="H25" s="37"/>
      <c r="I25" s="30">
        <v>772.5</v>
      </c>
      <c r="J25" s="37"/>
      <c r="K25" s="30">
        <v>739</v>
      </c>
      <c r="L25" s="37"/>
      <c r="M25" s="30">
        <v>719.3</v>
      </c>
      <c r="N25" s="37"/>
      <c r="O25" s="30">
        <f t="shared" si="0"/>
        <v>-12.8</v>
      </c>
      <c r="P25" s="37"/>
      <c r="Q25" s="44"/>
      <c r="R25" s="35"/>
      <c r="S25" s="37"/>
      <c r="T25" s="37"/>
      <c r="U25" s="37"/>
      <c r="V25" s="37"/>
      <c r="W25" s="37"/>
      <c r="X25" s="3"/>
    </row>
    <row r="26" spans="1:24" ht="14.1" customHeight="1" x14ac:dyDescent="0.2">
      <c r="A26" s="28" t="s">
        <v>66</v>
      </c>
      <c r="C26" s="3"/>
      <c r="D26" s="23"/>
      <c r="E26" s="30">
        <v>588.1</v>
      </c>
      <c r="F26" s="37"/>
      <c r="G26" s="30">
        <v>594.29999999999995</v>
      </c>
      <c r="H26" s="37"/>
      <c r="I26" s="30">
        <v>605.70000000000005</v>
      </c>
      <c r="J26" s="37"/>
      <c r="K26" s="30">
        <v>552.29999999999995</v>
      </c>
      <c r="L26" s="37"/>
      <c r="M26" s="30">
        <v>581</v>
      </c>
      <c r="N26" s="37"/>
      <c r="O26" s="30">
        <f t="shared" si="0"/>
        <v>7.1</v>
      </c>
      <c r="P26" s="37"/>
      <c r="Q26" s="44"/>
      <c r="R26" s="35"/>
      <c r="S26" s="37"/>
      <c r="T26" s="37"/>
      <c r="U26" s="37"/>
      <c r="V26" s="37"/>
      <c r="W26" s="37"/>
      <c r="X26" s="3"/>
    </row>
    <row r="27" spans="1:24" ht="14.1" customHeight="1" x14ac:dyDescent="0.2">
      <c r="A27" s="28" t="s">
        <v>68</v>
      </c>
      <c r="C27" s="3"/>
      <c r="D27" s="23"/>
      <c r="E27" s="31">
        <v>0.3</v>
      </c>
      <c r="F27" s="37"/>
      <c r="G27" s="31">
        <v>0.3</v>
      </c>
      <c r="H27" s="37"/>
      <c r="I27" s="31">
        <v>0.2</v>
      </c>
      <c r="J27" s="37"/>
      <c r="K27" s="31">
        <v>0.2</v>
      </c>
      <c r="L27" s="37"/>
      <c r="M27" s="31">
        <v>0.4</v>
      </c>
      <c r="N27" s="37"/>
      <c r="O27" s="31">
        <f t="shared" si="0"/>
        <v>-0.1</v>
      </c>
      <c r="P27" s="37"/>
      <c r="Q27" s="44"/>
      <c r="R27" s="35"/>
      <c r="S27" s="37"/>
      <c r="T27" s="37"/>
      <c r="U27" s="37"/>
      <c r="V27" s="37"/>
      <c r="W27" s="37"/>
      <c r="X27" s="3"/>
    </row>
    <row r="28" spans="1:24" ht="15" customHeight="1" x14ac:dyDescent="0.2">
      <c r="A28" s="19" t="s">
        <v>121</v>
      </c>
      <c r="B28" s="3"/>
      <c r="E28" s="32">
        <v>3307.2</v>
      </c>
      <c r="G28" s="32">
        <f>ROUND(SUM(G22:G27),1)</f>
        <v>3340.6</v>
      </c>
      <c r="H28" s="37"/>
      <c r="I28" s="32">
        <f>ROUND(SUM(I22:I27),1)</f>
        <v>3383.8</v>
      </c>
      <c r="K28" s="32">
        <f>ROUND(SUM(K22:K27),1)</f>
        <v>3297.3</v>
      </c>
      <c r="M28" s="32">
        <f>ROUND(SUM(M22:M27),1)</f>
        <v>3297.9</v>
      </c>
      <c r="O28" s="32">
        <f>ROUND(SUM(O22:O27),1)</f>
        <v>9.3000000000000007</v>
      </c>
      <c r="Q28" s="44"/>
      <c r="R28" s="35"/>
      <c r="S28" s="37"/>
      <c r="T28" s="37"/>
      <c r="U28" s="37"/>
      <c r="V28" s="37"/>
      <c r="W28" s="37"/>
      <c r="X28" s="3"/>
    </row>
    <row r="29" spans="1:24" ht="15" customHeight="1" x14ac:dyDescent="0.2">
      <c r="A29" s="3"/>
      <c r="B29" s="3"/>
      <c r="C29" s="3"/>
      <c r="E29" s="33"/>
      <c r="F29" s="37"/>
      <c r="G29" s="33"/>
      <c r="H29" s="37"/>
      <c r="I29" s="33"/>
      <c r="J29" s="37"/>
      <c r="K29" s="33"/>
      <c r="L29" s="37"/>
      <c r="M29" s="33"/>
      <c r="N29" s="37"/>
      <c r="O29" s="33"/>
      <c r="P29" s="37"/>
      <c r="Q29" s="44"/>
      <c r="R29" s="35"/>
      <c r="S29" s="37"/>
      <c r="T29" s="37"/>
      <c r="U29" s="37"/>
      <c r="V29" s="37"/>
      <c r="W29" s="37"/>
      <c r="X29" s="3"/>
    </row>
    <row r="30" spans="1:24" ht="14.1" customHeight="1" x14ac:dyDescent="0.2">
      <c r="A30" s="2" t="s">
        <v>122</v>
      </c>
      <c r="B30" s="3"/>
      <c r="C30" s="3"/>
      <c r="E30" s="21"/>
      <c r="F30" s="37"/>
      <c r="G30" s="21"/>
      <c r="H30" s="37"/>
      <c r="I30" s="21"/>
      <c r="J30" s="37"/>
      <c r="K30" s="21"/>
      <c r="L30" s="37"/>
      <c r="M30" s="21"/>
      <c r="N30" s="37"/>
      <c r="O30" s="21"/>
      <c r="P30" s="37"/>
      <c r="Q30" s="44"/>
      <c r="R30" s="35"/>
      <c r="S30" s="37"/>
      <c r="T30" s="37"/>
      <c r="U30" s="37"/>
      <c r="V30" s="37"/>
      <c r="W30" s="37"/>
      <c r="X30" s="3"/>
    </row>
    <row r="31" spans="1:24" ht="14.1" customHeight="1" x14ac:dyDescent="0.2">
      <c r="A31" s="28" t="s">
        <v>119</v>
      </c>
      <c r="C31" s="3"/>
      <c r="D31" s="23"/>
      <c r="E31" s="29">
        <v>27.6</v>
      </c>
      <c r="F31" s="45"/>
      <c r="G31" s="29">
        <v>29.3</v>
      </c>
      <c r="H31" s="45"/>
      <c r="I31" s="29">
        <v>23.3</v>
      </c>
      <c r="J31" s="46"/>
      <c r="K31" s="29">
        <v>24.3</v>
      </c>
      <c r="L31" s="46"/>
      <c r="M31" s="29">
        <v>24.8</v>
      </c>
      <c r="N31" s="45"/>
      <c r="O31" s="29">
        <f>ROUND(E31-M31,1)</f>
        <v>2.8</v>
      </c>
      <c r="P31" s="37"/>
      <c r="Q31" s="44"/>
      <c r="R31" s="35"/>
      <c r="S31" s="29">
        <v>80.2</v>
      </c>
      <c r="T31" s="37"/>
      <c r="U31" s="29">
        <v>75.099999999999994</v>
      </c>
      <c r="V31" s="37"/>
      <c r="W31" s="29">
        <f>ROUND(S31-U31,1)</f>
        <v>5.0999999999999996</v>
      </c>
      <c r="X31" s="3"/>
    </row>
    <row r="32" spans="1:24" ht="14.1" customHeight="1" x14ac:dyDescent="0.2">
      <c r="A32" s="28" t="s">
        <v>58</v>
      </c>
      <c r="C32" s="3"/>
      <c r="D32" s="23"/>
      <c r="E32" s="30">
        <v>7.7</v>
      </c>
      <c r="F32" s="37"/>
      <c r="G32" s="30">
        <v>7.7</v>
      </c>
      <c r="H32" s="37"/>
      <c r="I32" s="30">
        <v>18.3</v>
      </c>
      <c r="J32" s="46"/>
      <c r="K32" s="30">
        <v>9.1</v>
      </c>
      <c r="L32" s="46"/>
      <c r="M32" s="30">
        <v>7.7</v>
      </c>
      <c r="N32" s="37"/>
      <c r="O32" s="30">
        <f>ROUND(E32-M32,1)</f>
        <v>0</v>
      </c>
      <c r="P32" s="37"/>
      <c r="Q32" s="44"/>
      <c r="R32" s="35"/>
      <c r="S32" s="30">
        <v>33.700000000000003</v>
      </c>
      <c r="T32" s="37"/>
      <c r="U32" s="30">
        <v>26.5</v>
      </c>
      <c r="V32" s="37"/>
      <c r="W32" s="30">
        <f>ROUND(S32-U32,1)</f>
        <v>7.2</v>
      </c>
      <c r="X32" s="3"/>
    </row>
    <row r="33" spans="1:24" ht="14.1" customHeight="1" x14ac:dyDescent="0.2">
      <c r="A33" s="28" t="s">
        <v>62</v>
      </c>
      <c r="C33" s="3"/>
      <c r="D33" s="23"/>
      <c r="E33" s="30">
        <v>48.2</v>
      </c>
      <c r="F33" s="45"/>
      <c r="G33" s="30">
        <v>45.4</v>
      </c>
      <c r="H33" s="45"/>
      <c r="I33" s="30">
        <v>38</v>
      </c>
      <c r="J33" s="46"/>
      <c r="K33" s="30">
        <v>45</v>
      </c>
      <c r="L33" s="46"/>
      <c r="M33" s="30">
        <v>41</v>
      </c>
      <c r="N33" s="45"/>
      <c r="O33" s="30">
        <f>ROUND(E33-M33,1)</f>
        <v>7.2</v>
      </c>
      <c r="P33" s="37"/>
      <c r="Q33" s="44"/>
      <c r="R33" s="25"/>
      <c r="S33" s="30">
        <v>131.6</v>
      </c>
      <c r="T33" s="37"/>
      <c r="U33" s="30">
        <v>136.5</v>
      </c>
      <c r="V33" s="37"/>
      <c r="W33" s="30">
        <f>ROUND(S33-U33,1)</f>
        <v>-4.9000000000000004</v>
      </c>
      <c r="X33" s="3"/>
    </row>
    <row r="34" spans="1:24" ht="14.1" customHeight="1" x14ac:dyDescent="0.2">
      <c r="A34" s="28" t="s">
        <v>66</v>
      </c>
      <c r="C34" s="3"/>
      <c r="D34" s="23"/>
      <c r="E34" s="31">
        <v>12.2</v>
      </c>
      <c r="F34" s="37"/>
      <c r="G34" s="31">
        <v>17.3</v>
      </c>
      <c r="H34" s="37"/>
      <c r="I34" s="31">
        <v>17.100000000000001</v>
      </c>
      <c r="J34" s="37"/>
      <c r="K34" s="31">
        <v>12.2</v>
      </c>
      <c r="L34" s="37"/>
      <c r="M34" s="31">
        <v>17.2</v>
      </c>
      <c r="N34" s="37"/>
      <c r="O34" s="31">
        <f>ROUND(E34-M34,1)</f>
        <v>-5</v>
      </c>
      <c r="P34" s="37"/>
      <c r="Q34" s="44"/>
      <c r="R34" s="25"/>
      <c r="S34" s="31">
        <v>46.6</v>
      </c>
      <c r="T34" s="37"/>
      <c r="U34" s="31">
        <v>66.7</v>
      </c>
      <c r="V34" s="37"/>
      <c r="W34" s="31">
        <f>ROUND(S34-U34,1)</f>
        <v>-20.100000000000001</v>
      </c>
      <c r="X34" s="3"/>
    </row>
    <row r="35" spans="1:24" ht="15" customHeight="1" x14ac:dyDescent="0.2">
      <c r="A35" s="19" t="s">
        <v>123</v>
      </c>
      <c r="B35" s="3"/>
      <c r="E35" s="32">
        <v>95.7</v>
      </c>
      <c r="G35" s="32">
        <f>ROUND(SUM(G31:G34),1)</f>
        <v>99.7</v>
      </c>
      <c r="H35" s="37"/>
      <c r="I35" s="32">
        <f>ROUND(SUM(I31:I34),1)</f>
        <v>96.7</v>
      </c>
      <c r="K35" s="32">
        <f>ROUND(SUM(K31:K34),1)</f>
        <v>90.6</v>
      </c>
      <c r="L35" s="37"/>
      <c r="M35" s="32">
        <f>ROUND(SUM(M31:M34),1)</f>
        <v>90.7</v>
      </c>
      <c r="O35" s="32">
        <f>ROUND(SUM(O31:O34),1)</f>
        <v>5</v>
      </c>
      <c r="Q35" s="44"/>
      <c r="R35" s="25"/>
      <c r="S35" s="32">
        <v>292.10000000000002</v>
      </c>
      <c r="U35" s="32">
        <f>ROUND(SUM(U31:U34),1)</f>
        <v>304.8</v>
      </c>
      <c r="W35" s="32">
        <f>ROUND(SUM(W31:W34),1)</f>
        <v>-12.7</v>
      </c>
      <c r="X35" s="3"/>
    </row>
    <row r="36" spans="1:24" ht="15" customHeight="1" x14ac:dyDescent="0.2">
      <c r="A36" s="3"/>
      <c r="B36" s="3"/>
      <c r="C36" s="3"/>
      <c r="E36" s="34"/>
      <c r="G36" s="34"/>
      <c r="H36" s="37"/>
      <c r="I36" s="34"/>
      <c r="K36" s="34"/>
      <c r="M36" s="34"/>
      <c r="O36" s="34"/>
      <c r="Q36" s="44"/>
      <c r="R36" s="35"/>
      <c r="S36" s="34"/>
      <c r="U36" s="34"/>
      <c r="W36" s="34"/>
      <c r="X36" s="3"/>
    </row>
    <row r="37" spans="1:24" ht="14.1" customHeight="1" x14ac:dyDescent="0.2">
      <c r="A37" s="2" t="s">
        <v>124</v>
      </c>
      <c r="B37" s="3"/>
      <c r="C37" s="3"/>
      <c r="E37" s="36"/>
      <c r="G37" s="37"/>
      <c r="I37" s="37"/>
      <c r="K37" s="36"/>
      <c r="M37" s="36"/>
      <c r="O37" s="36"/>
      <c r="Q37" s="44"/>
      <c r="R37" s="35"/>
      <c r="S37" s="36"/>
      <c r="U37" s="36"/>
      <c r="W37" s="36"/>
      <c r="X37" s="3"/>
    </row>
    <row r="38" spans="1:24" ht="14.1" customHeight="1" x14ac:dyDescent="0.2">
      <c r="A38" s="28" t="s">
        <v>125</v>
      </c>
      <c r="C38" s="3"/>
      <c r="E38" s="21"/>
      <c r="F38" s="37"/>
      <c r="G38" s="21"/>
      <c r="H38" s="37"/>
      <c r="I38" s="21"/>
      <c r="J38" s="37"/>
      <c r="K38" s="21"/>
      <c r="L38" s="37"/>
      <c r="M38" s="37"/>
      <c r="O38" s="21"/>
      <c r="Q38" s="44"/>
      <c r="R38" s="35"/>
      <c r="S38" s="21"/>
      <c r="T38" s="37"/>
      <c r="U38" s="37"/>
      <c r="W38" s="37"/>
    </row>
    <row r="39" spans="1:24" ht="14.1" customHeight="1" x14ac:dyDescent="0.2">
      <c r="A39" s="19" t="s">
        <v>110</v>
      </c>
      <c r="D39" s="23"/>
      <c r="E39" s="38">
        <v>4.76</v>
      </c>
      <c r="F39" s="37"/>
      <c r="G39" s="38">
        <v>3.19</v>
      </c>
      <c r="H39" s="37"/>
      <c r="I39" s="38">
        <v>1.55</v>
      </c>
      <c r="J39" s="37"/>
      <c r="K39" s="38">
        <v>18.89</v>
      </c>
      <c r="L39" s="37"/>
      <c r="M39" s="38">
        <v>3.53</v>
      </c>
      <c r="O39" s="38">
        <f>ROUND(E39-M39,2)</f>
        <v>1.23</v>
      </c>
      <c r="Q39" s="44"/>
      <c r="R39" s="35"/>
      <c r="S39" s="38">
        <v>9.4700000000000006</v>
      </c>
      <c r="T39" s="37"/>
      <c r="U39" s="38">
        <v>9.39</v>
      </c>
      <c r="W39" s="38">
        <f>ROUND(S39-U39,2)</f>
        <v>0.08</v>
      </c>
    </row>
    <row r="40" spans="1:24" ht="14.1" customHeight="1" x14ac:dyDescent="0.2">
      <c r="A40" s="19" t="s">
        <v>111</v>
      </c>
      <c r="D40" s="23"/>
      <c r="E40" s="38">
        <v>4.0999999999999996</v>
      </c>
      <c r="F40" s="37"/>
      <c r="G40" s="38">
        <v>3.15</v>
      </c>
      <c r="H40" s="37"/>
      <c r="I40" s="38">
        <v>1.64</v>
      </c>
      <c r="J40" s="37"/>
      <c r="K40" s="38">
        <v>2.65</v>
      </c>
      <c r="L40" s="37"/>
      <c r="M40" s="38">
        <v>3.51</v>
      </c>
      <c r="O40" s="38">
        <f>ROUND(E40-M40,2)</f>
        <v>0.59</v>
      </c>
      <c r="Q40" s="44"/>
      <c r="R40" s="35"/>
      <c r="S40" s="38">
        <v>8.8699999999999992</v>
      </c>
      <c r="T40" s="37"/>
      <c r="U40" s="38">
        <v>8.41</v>
      </c>
      <c r="W40" s="38">
        <f>ROUND(S40-U40,2)</f>
        <v>0.46</v>
      </c>
    </row>
    <row r="41" spans="1:24" ht="14.1" customHeight="1" x14ac:dyDescent="0.2">
      <c r="A41" s="28" t="s">
        <v>126</v>
      </c>
      <c r="C41" s="3"/>
      <c r="E41" s="21"/>
      <c r="F41" s="37"/>
      <c r="G41" s="21"/>
      <c r="H41" s="37"/>
      <c r="I41" s="21"/>
      <c r="J41" s="37"/>
      <c r="K41" s="21"/>
      <c r="L41" s="37"/>
      <c r="M41" s="21"/>
      <c r="O41" s="21"/>
      <c r="Q41" s="44"/>
      <c r="R41" s="35"/>
      <c r="S41" s="21"/>
      <c r="T41" s="37"/>
      <c r="U41" s="21"/>
      <c r="W41" s="21"/>
    </row>
    <row r="42" spans="1:24" ht="14.1" customHeight="1" x14ac:dyDescent="0.2">
      <c r="A42" s="19" t="s">
        <v>110</v>
      </c>
      <c r="D42" s="23"/>
      <c r="E42" s="38">
        <v>4.68</v>
      </c>
      <c r="F42" s="37"/>
      <c r="G42" s="38">
        <v>3.13</v>
      </c>
      <c r="H42" s="37"/>
      <c r="I42" s="38">
        <v>1.52</v>
      </c>
      <c r="J42" s="37"/>
      <c r="K42" s="38">
        <v>18.489999999999998</v>
      </c>
      <c r="L42" s="37"/>
      <c r="M42" s="38">
        <v>3.47</v>
      </c>
      <c r="O42" s="38">
        <f>ROUND(E42-M42,2)</f>
        <v>1.21</v>
      </c>
      <c r="Q42" s="44"/>
      <c r="R42" s="35"/>
      <c r="S42" s="38">
        <v>9.3000000000000007</v>
      </c>
      <c r="T42" s="37"/>
      <c r="U42" s="38">
        <v>9.23</v>
      </c>
      <c r="W42" s="38">
        <f>ROUND(S42-U42,2)</f>
        <v>7.0000000000000007E-2</v>
      </c>
    </row>
    <row r="43" spans="1:24" ht="14.1" customHeight="1" x14ac:dyDescent="0.2">
      <c r="A43" s="19" t="s">
        <v>111</v>
      </c>
      <c r="D43" s="23"/>
      <c r="E43" s="38">
        <v>4.03</v>
      </c>
      <c r="F43" s="37"/>
      <c r="G43" s="38">
        <v>3.1</v>
      </c>
      <c r="H43" s="37"/>
      <c r="I43" s="38">
        <v>1.61</v>
      </c>
      <c r="J43" s="37"/>
      <c r="K43" s="38">
        <v>2.6</v>
      </c>
      <c r="L43" s="37"/>
      <c r="M43" s="38">
        <v>3.44</v>
      </c>
      <c r="O43" s="38">
        <f>ROUND(E43-M43,2)</f>
        <v>0.59</v>
      </c>
      <c r="Q43" s="44"/>
      <c r="R43" s="35"/>
      <c r="S43" s="38">
        <v>8.7100000000000009</v>
      </c>
      <c r="T43" s="37"/>
      <c r="U43" s="38">
        <v>8.26</v>
      </c>
      <c r="W43" s="38">
        <f>ROUND(S43-U43,2)</f>
        <v>0.45</v>
      </c>
    </row>
    <row r="44" spans="1:24" ht="14.1" customHeight="1" x14ac:dyDescent="0.2">
      <c r="A44" s="3"/>
      <c r="C44" s="3"/>
      <c r="E44" s="37"/>
      <c r="F44" s="37"/>
      <c r="G44" s="37"/>
      <c r="H44" s="37"/>
      <c r="I44" s="37"/>
      <c r="J44" s="37"/>
      <c r="K44" s="37"/>
      <c r="L44" s="37"/>
      <c r="M44" s="37"/>
      <c r="O44" s="37"/>
      <c r="Q44" s="44"/>
      <c r="R44" s="35"/>
      <c r="S44" s="37"/>
      <c r="T44" s="37"/>
      <c r="U44" s="37"/>
      <c r="W44" s="37"/>
    </row>
    <row r="45" spans="1:24" ht="14.1" customHeight="1" x14ac:dyDescent="0.2">
      <c r="A45" s="28" t="s">
        <v>127</v>
      </c>
      <c r="C45" s="3"/>
      <c r="E45" s="37"/>
      <c r="F45" s="37"/>
      <c r="G45" s="37"/>
      <c r="H45" s="37"/>
      <c r="I45" s="37"/>
      <c r="J45" s="37"/>
      <c r="K45" s="37"/>
      <c r="L45" s="37"/>
      <c r="M45" s="37"/>
      <c r="O45" s="37"/>
      <c r="Q45" s="44"/>
      <c r="R45" s="35"/>
      <c r="S45" s="37"/>
      <c r="T45" s="37"/>
      <c r="U45" s="37"/>
      <c r="W45" s="37"/>
    </row>
    <row r="46" spans="1:24" ht="14.1" customHeight="1" x14ac:dyDescent="0.2">
      <c r="A46" s="19" t="s">
        <v>128</v>
      </c>
      <c r="C46" s="3"/>
      <c r="D46" s="23"/>
      <c r="E46" s="26">
        <v>63279</v>
      </c>
      <c r="F46" s="37"/>
      <c r="G46" s="26">
        <v>64071</v>
      </c>
      <c r="H46" s="37"/>
      <c r="I46" s="26">
        <v>64490</v>
      </c>
      <c r="J46" s="37"/>
      <c r="K46" s="26">
        <v>64414</v>
      </c>
      <c r="L46" s="37"/>
      <c r="M46" s="26">
        <v>64488</v>
      </c>
      <c r="O46" s="26">
        <f>ROUND(E46-M46,0)</f>
        <v>-1209</v>
      </c>
      <c r="Q46" s="44"/>
      <c r="R46" s="25"/>
      <c r="S46" s="26">
        <v>63941</v>
      </c>
      <c r="T46" s="37"/>
      <c r="U46" s="26">
        <v>64430</v>
      </c>
      <c r="W46" s="26">
        <f>ROUND(S46-U46,0)</f>
        <v>-489</v>
      </c>
    </row>
    <row r="47" spans="1:24" ht="14.1" customHeight="1" x14ac:dyDescent="0.2">
      <c r="A47" s="19" t="s">
        <v>129</v>
      </c>
      <c r="C47" s="3"/>
      <c r="D47" s="23"/>
      <c r="E47" s="26">
        <v>64296</v>
      </c>
      <c r="F47" s="37"/>
      <c r="G47" s="26">
        <v>65250</v>
      </c>
      <c r="H47" s="37"/>
      <c r="I47" s="26">
        <v>65872</v>
      </c>
      <c r="J47" s="37"/>
      <c r="K47" s="26">
        <v>65806</v>
      </c>
      <c r="L47" s="37"/>
      <c r="M47" s="26">
        <v>65653</v>
      </c>
      <c r="O47" s="26">
        <f>ROUND(E47-M47,0)</f>
        <v>-1357</v>
      </c>
      <c r="Q47" s="44"/>
      <c r="R47" s="25"/>
      <c r="S47" s="26">
        <v>65130</v>
      </c>
      <c r="T47" s="37"/>
      <c r="U47" s="26">
        <v>65604</v>
      </c>
      <c r="W47" s="26">
        <f>ROUND(S47-U47,0)</f>
        <v>-474</v>
      </c>
    </row>
    <row r="48" spans="1:24" ht="14.1" customHeight="1" x14ac:dyDescent="0.2">
      <c r="A48" s="3"/>
      <c r="C48" s="3"/>
      <c r="E48" s="37"/>
      <c r="F48" s="37"/>
      <c r="G48" s="37"/>
      <c r="H48" s="37"/>
      <c r="I48" s="37"/>
      <c r="J48" s="37"/>
      <c r="K48" s="37"/>
      <c r="L48" s="37"/>
      <c r="M48" s="37"/>
      <c r="O48" s="37"/>
      <c r="Q48" s="44"/>
      <c r="R48" s="35"/>
      <c r="S48" s="37"/>
      <c r="T48" s="37"/>
      <c r="U48" s="37"/>
    </row>
    <row r="49" spans="1:23" ht="14.1" customHeight="1" x14ac:dyDescent="0.2">
      <c r="A49" s="28" t="s">
        <v>130</v>
      </c>
      <c r="C49" s="3"/>
      <c r="D49" s="23"/>
      <c r="E49" s="26">
        <v>79138</v>
      </c>
      <c r="F49" s="37"/>
      <c r="G49" s="26">
        <v>79138</v>
      </c>
      <c r="H49" s="37"/>
      <c r="I49" s="26">
        <v>79138</v>
      </c>
      <c r="J49" s="37"/>
      <c r="K49" s="26">
        <v>79138</v>
      </c>
      <c r="L49" s="37"/>
      <c r="M49" s="26">
        <v>79138</v>
      </c>
      <c r="O49" s="26">
        <f>ROUND(E49-M49,0)</f>
        <v>0</v>
      </c>
      <c r="Q49" s="44"/>
      <c r="R49" s="25"/>
      <c r="S49" s="26">
        <v>79138</v>
      </c>
      <c r="T49" s="37"/>
      <c r="U49" s="26">
        <v>79138</v>
      </c>
      <c r="W49" s="26">
        <f>ROUND(S49-U49,0)</f>
        <v>0</v>
      </c>
    </row>
    <row r="50" spans="1:23" ht="14.1" customHeight="1" x14ac:dyDescent="0.2">
      <c r="A50" s="28" t="s">
        <v>131</v>
      </c>
      <c r="C50" s="3"/>
      <c r="D50" s="23"/>
      <c r="E50" s="26">
        <v>16187</v>
      </c>
      <c r="F50" s="37"/>
      <c r="G50" s="26">
        <v>15466</v>
      </c>
      <c r="H50" s="37"/>
      <c r="I50" s="26">
        <v>14625</v>
      </c>
      <c r="J50" s="37"/>
      <c r="K50" s="26">
        <v>14686</v>
      </c>
      <c r="L50" s="37"/>
      <c r="M50" s="26">
        <v>14770</v>
      </c>
      <c r="O50" s="26">
        <f>ROUND(E50-M50,0)</f>
        <v>1417</v>
      </c>
      <c r="Q50" s="44"/>
      <c r="R50" s="25"/>
      <c r="S50" s="26">
        <v>16187</v>
      </c>
      <c r="T50" s="37"/>
      <c r="U50" s="26">
        <v>14770</v>
      </c>
      <c r="W50" s="26">
        <f>ROUND(S50-U50,0)</f>
        <v>1417</v>
      </c>
    </row>
    <row r="51" spans="1:23" ht="14.1" customHeight="1" x14ac:dyDescent="0.2">
      <c r="A51" s="28" t="s">
        <v>132</v>
      </c>
      <c r="C51" s="3"/>
      <c r="D51" s="23"/>
      <c r="E51" s="26">
        <v>62951</v>
      </c>
      <c r="F51" s="37"/>
      <c r="G51" s="26">
        <v>63672</v>
      </c>
      <c r="H51" s="37"/>
      <c r="I51" s="26">
        <v>64513</v>
      </c>
      <c r="J51" s="37"/>
      <c r="K51" s="26">
        <v>64452</v>
      </c>
      <c r="L51" s="37"/>
      <c r="M51" s="26">
        <v>64368</v>
      </c>
      <c r="O51" s="26">
        <f>ROUND(E51-M51,0)</f>
        <v>-1417</v>
      </c>
      <c r="Q51" s="44"/>
      <c r="R51" s="35"/>
      <c r="S51" s="26">
        <v>62951</v>
      </c>
      <c r="T51" s="37"/>
      <c r="U51" s="26">
        <v>64368</v>
      </c>
      <c r="W51" s="26">
        <f>ROUND(S51-U51,0)</f>
        <v>-1417</v>
      </c>
    </row>
    <row r="52" spans="1:23" ht="14.1" customHeight="1" x14ac:dyDescent="0.2">
      <c r="A52" s="3"/>
      <c r="C52" s="3"/>
      <c r="E52" s="37"/>
      <c r="F52" s="37"/>
      <c r="G52" s="37"/>
      <c r="H52" s="37"/>
      <c r="I52" s="37"/>
      <c r="J52" s="37"/>
      <c r="K52" s="37"/>
      <c r="L52" s="37"/>
      <c r="M52" s="37"/>
      <c r="O52" s="37"/>
      <c r="Q52" s="44"/>
      <c r="R52" s="35"/>
      <c r="S52" s="37"/>
      <c r="T52" s="37"/>
      <c r="U52" s="37"/>
      <c r="W52" s="36"/>
    </row>
    <row r="53" spans="1:23" ht="14.1" customHeight="1" x14ac:dyDescent="0.2">
      <c r="A53" s="28" t="s">
        <v>133</v>
      </c>
      <c r="C53" s="3"/>
      <c r="D53" s="23"/>
      <c r="E53" s="38">
        <v>136.286</v>
      </c>
      <c r="G53" s="38">
        <v>135.09399999999999</v>
      </c>
      <c r="H53" s="37"/>
      <c r="I53" s="38">
        <v>139.63499999999999</v>
      </c>
      <c r="J53" s="37"/>
      <c r="K53" s="38">
        <v>148.47499999999999</v>
      </c>
      <c r="L53" s="37"/>
      <c r="M53" s="38">
        <v>125.79</v>
      </c>
      <c r="O53" s="38">
        <f>ROUND(SUM(E53-M53),2)</f>
        <v>10.5</v>
      </c>
      <c r="Q53" s="44"/>
      <c r="R53" s="35"/>
      <c r="S53" s="36"/>
      <c r="U53" s="21"/>
      <c r="W53" s="36"/>
    </row>
    <row r="54" spans="1:23" ht="14.1" customHeight="1" x14ac:dyDescent="0.2">
      <c r="A54" s="28" t="s">
        <v>134</v>
      </c>
      <c r="C54" s="3"/>
      <c r="D54" s="23"/>
      <c r="E54" s="38">
        <v>12.92</v>
      </c>
      <c r="G54" s="38">
        <v>15.78</v>
      </c>
      <c r="H54" s="37"/>
      <c r="I54" s="38">
        <v>22.15</v>
      </c>
      <c r="J54" s="37"/>
      <c r="K54" s="38">
        <v>32.020000000000003</v>
      </c>
      <c r="L54" s="37"/>
      <c r="M54" s="38">
        <v>25.25</v>
      </c>
      <c r="O54" s="38">
        <f>ROUND(SUM(E54-M54),2)</f>
        <v>-12.33</v>
      </c>
      <c r="Q54" s="44"/>
      <c r="R54" s="35"/>
      <c r="U54" s="37"/>
    </row>
    <row r="55" spans="1:23" ht="14.1" customHeight="1" x14ac:dyDescent="0.2">
      <c r="A55" s="28" t="s">
        <v>135</v>
      </c>
      <c r="C55" s="3"/>
      <c r="D55" s="23"/>
      <c r="E55" s="38">
        <v>123.37</v>
      </c>
      <c r="G55" s="38">
        <v>119.31</v>
      </c>
      <c r="H55" s="37"/>
      <c r="I55" s="38">
        <v>117.49</v>
      </c>
      <c r="J55" s="37"/>
      <c r="K55" s="38">
        <v>116.46</v>
      </c>
      <c r="L55" s="37"/>
      <c r="M55" s="38">
        <v>100.54</v>
      </c>
      <c r="O55" s="38">
        <f>ROUND(SUM(E55-M55),2)</f>
        <v>22.83</v>
      </c>
      <c r="Q55" s="44"/>
      <c r="R55" s="35"/>
      <c r="S55" s="36"/>
      <c r="U55" s="21"/>
      <c r="W55" s="36"/>
    </row>
    <row r="56" spans="1:23" ht="14.1" customHeight="1" x14ac:dyDescent="0.2">
      <c r="A56" s="28"/>
      <c r="C56" s="3"/>
      <c r="E56" s="21"/>
      <c r="G56" s="21"/>
      <c r="H56" s="37"/>
      <c r="I56" s="21"/>
      <c r="J56" s="37"/>
      <c r="K56" s="21"/>
      <c r="L56" s="37"/>
      <c r="M56" s="21"/>
      <c r="O56" s="21"/>
      <c r="Q56" s="44"/>
      <c r="R56" s="35"/>
      <c r="S56" s="36"/>
      <c r="U56" s="21"/>
      <c r="W56" s="36"/>
    </row>
    <row r="57" spans="1:23" ht="14.1" customHeight="1" x14ac:dyDescent="0.2">
      <c r="A57" s="28" t="s">
        <v>136</v>
      </c>
      <c r="C57" s="3"/>
      <c r="D57" s="23"/>
      <c r="E57" s="29">
        <v>38071.199999999997</v>
      </c>
      <c r="F57" s="37"/>
      <c r="G57" s="29">
        <v>32128.799999999999</v>
      </c>
      <c r="H57" s="37"/>
      <c r="I57" s="29">
        <v>32241.1</v>
      </c>
      <c r="J57" s="37"/>
      <c r="K57" s="29">
        <v>32205</v>
      </c>
      <c r="L57" s="37"/>
      <c r="M57" s="29">
        <v>32270.7</v>
      </c>
      <c r="O57" s="29">
        <f>ROUND(SUM(E57-M57),1)</f>
        <v>5800.5</v>
      </c>
      <c r="Q57" s="44"/>
      <c r="R57" s="25"/>
      <c r="S57" s="29">
        <v>102441.1</v>
      </c>
      <c r="U57" s="29">
        <v>85085.5</v>
      </c>
      <c r="W57" s="29">
        <f>ROUND(S57-U57,1)</f>
        <v>17355.599999999999</v>
      </c>
    </row>
    <row r="58" spans="1:23" ht="14.1" customHeight="1" x14ac:dyDescent="0.2">
      <c r="A58" s="47"/>
      <c r="E58" s="3"/>
      <c r="Q58" s="3"/>
    </row>
    <row r="59" spans="1:23" ht="14.1" customHeight="1" x14ac:dyDescent="0.2">
      <c r="A59" s="39"/>
      <c r="B59" s="3"/>
      <c r="E59" s="21"/>
      <c r="Q59" s="3"/>
    </row>
    <row r="60" spans="1:23" ht="14.1" customHeight="1" x14ac:dyDescent="0.2">
      <c r="A60" s="39"/>
      <c r="B60" s="3"/>
      <c r="E60" s="21"/>
      <c r="Q60" s="3"/>
    </row>
    <row r="61" spans="1:23" ht="14.1" customHeight="1" x14ac:dyDescent="0.2">
      <c r="A61" s="39"/>
      <c r="B61" s="3"/>
      <c r="E61" s="21"/>
      <c r="Q61" s="3"/>
    </row>
    <row r="62" spans="1:23" ht="14.1" customHeight="1" x14ac:dyDescent="0.2">
      <c r="A62" s="39"/>
      <c r="B62" s="3"/>
    </row>
    <row r="63" spans="1:23" ht="14.1" customHeight="1" x14ac:dyDescent="0.2">
      <c r="A63" s="39"/>
      <c r="B63" s="39"/>
      <c r="C63" s="3"/>
    </row>
  </sheetData>
  <mergeCells count="5">
    <mergeCell ref="A3:W3"/>
    <mergeCell ref="A2:W2"/>
    <mergeCell ref="A1:W1"/>
    <mergeCell ref="E6:M6"/>
    <mergeCell ref="S6:W6"/>
  </mergeCells>
  <pageMargins left="0.75" right="0.75" top="1" bottom="1" header="0.5" footer="0.5"/>
  <pageSetup scale="54" orientation="landscape"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Ruler="0" zoomScaleNormal="100" zoomScalePageLayoutView="70" workbookViewId="0">
      <selection sqref="A1:W1"/>
    </sheetView>
  </sheetViews>
  <sheetFormatPr defaultColWidth="13.7109375" defaultRowHeight="12.75" x14ac:dyDescent="0.2"/>
  <cols>
    <col min="1" max="1" width="58.7109375" customWidth="1"/>
    <col min="2" max="4" width="2.7109375" customWidth="1"/>
    <col min="5" max="5" width="14.140625" customWidth="1"/>
    <col min="6" max="6" width="2" customWidth="1"/>
    <col min="7" max="7" width="14" customWidth="1"/>
    <col min="8" max="8" width="2" customWidth="1"/>
    <col min="9" max="9" width="14" customWidth="1"/>
    <col min="10" max="10" width="2" customWidth="1"/>
    <col min="11" max="11" width="14" customWidth="1"/>
    <col min="12" max="12" width="2" customWidth="1"/>
    <col min="13" max="13" width="14" customWidth="1"/>
    <col min="14" max="14" width="2" customWidth="1"/>
    <col min="15" max="15" width="13.42578125" customWidth="1"/>
    <col min="16" max="16" width="2" customWidth="1"/>
    <col min="17" max="17" width="1.140625" customWidth="1"/>
    <col min="18" max="18" width="2" customWidth="1"/>
    <col min="19" max="19" width="13" customWidth="1"/>
    <col min="20" max="20" width="2" customWidth="1"/>
    <col min="21" max="21" width="15" customWidth="1"/>
    <col min="22" max="22" width="2" customWidth="1"/>
    <col min="23" max="23" width="14" customWidth="1"/>
    <col min="24" max="24" width="9.28515625" customWidth="1"/>
  </cols>
  <sheetData>
    <row r="1" spans="1:24" ht="14.1" customHeight="1" x14ac:dyDescent="0.2">
      <c r="A1" s="156" t="s">
        <v>37</v>
      </c>
      <c r="B1" s="156"/>
      <c r="C1" s="156"/>
      <c r="D1" s="156"/>
      <c r="E1" s="156"/>
      <c r="F1" s="156"/>
      <c r="G1" s="156"/>
      <c r="H1" s="156"/>
      <c r="I1" s="156"/>
      <c r="J1" s="156"/>
      <c r="K1" s="156"/>
      <c r="L1" s="156"/>
      <c r="M1" s="156"/>
      <c r="N1" s="156"/>
      <c r="O1" s="156"/>
      <c r="P1" s="156"/>
      <c r="Q1" s="156"/>
      <c r="R1" s="156"/>
      <c r="S1" s="156"/>
      <c r="T1" s="156"/>
      <c r="U1" s="156"/>
      <c r="V1" s="156"/>
      <c r="W1" s="156"/>
    </row>
    <row r="2" spans="1:24" ht="14.1" customHeight="1" x14ac:dyDescent="0.2">
      <c r="A2" s="156" t="s">
        <v>51</v>
      </c>
      <c r="B2" s="156"/>
      <c r="C2" s="156"/>
      <c r="D2" s="156"/>
      <c r="E2" s="156"/>
      <c r="F2" s="156"/>
      <c r="G2" s="156"/>
      <c r="H2" s="156"/>
      <c r="I2" s="156"/>
      <c r="J2" s="156"/>
      <c r="K2" s="156"/>
      <c r="L2" s="156"/>
      <c r="M2" s="156"/>
      <c r="N2" s="156"/>
      <c r="O2" s="156"/>
      <c r="P2" s="156"/>
      <c r="Q2" s="156"/>
      <c r="R2" s="156"/>
      <c r="S2" s="156"/>
      <c r="T2" s="156"/>
      <c r="U2" s="156"/>
      <c r="V2" s="156"/>
      <c r="W2" s="156"/>
      <c r="X2" s="3"/>
    </row>
    <row r="3" spans="1:24" ht="14.1" customHeight="1" x14ac:dyDescent="0.2">
      <c r="A3" s="160" t="s">
        <v>137</v>
      </c>
      <c r="B3" s="161"/>
      <c r="C3" s="161"/>
      <c r="D3" s="161"/>
      <c r="E3" s="161"/>
      <c r="F3" s="161"/>
      <c r="G3" s="161"/>
      <c r="H3" s="161"/>
      <c r="I3" s="161"/>
      <c r="J3" s="161"/>
      <c r="K3" s="161"/>
      <c r="L3" s="161"/>
      <c r="M3" s="161"/>
      <c r="N3" s="161"/>
      <c r="O3" s="161"/>
      <c r="P3" s="161"/>
      <c r="Q3" s="161"/>
      <c r="R3" s="161"/>
      <c r="S3" s="161"/>
      <c r="T3" s="161"/>
      <c r="U3" s="161"/>
      <c r="V3" s="161"/>
      <c r="W3" s="161"/>
    </row>
    <row r="4" spans="1:24" ht="14.1" customHeight="1" x14ac:dyDescent="0.2"/>
    <row r="5" spans="1:24" ht="14.1" customHeight="1" x14ac:dyDescent="0.2">
      <c r="E5" s="162" t="s">
        <v>99</v>
      </c>
      <c r="F5" s="162"/>
      <c r="G5" s="162"/>
      <c r="H5" s="162"/>
      <c r="I5" s="162"/>
      <c r="J5" s="162"/>
      <c r="K5" s="162"/>
      <c r="L5" s="162"/>
      <c r="M5" s="162"/>
      <c r="N5" s="3"/>
      <c r="O5" s="1" t="s">
        <v>100</v>
      </c>
      <c r="P5" s="3"/>
      <c r="Q5" s="41"/>
      <c r="R5" s="23"/>
      <c r="S5" s="162" t="s">
        <v>101</v>
      </c>
      <c r="T5" s="162"/>
      <c r="U5" s="162"/>
      <c r="V5" s="162"/>
      <c r="W5" s="162"/>
    </row>
    <row r="6" spans="1:24" ht="14.1" customHeight="1" x14ac:dyDescent="0.2">
      <c r="D6" s="42"/>
      <c r="E6" s="18" t="s">
        <v>102</v>
      </c>
      <c r="F6" s="18"/>
      <c r="G6" s="18" t="s">
        <v>103</v>
      </c>
      <c r="H6" s="18"/>
      <c r="I6" s="18" t="s">
        <v>104</v>
      </c>
      <c r="J6" s="18"/>
      <c r="K6" s="18" t="s">
        <v>105</v>
      </c>
      <c r="L6" s="18"/>
      <c r="M6" s="18" t="s">
        <v>102</v>
      </c>
      <c r="N6" s="1"/>
      <c r="O6" s="1" t="s">
        <v>106</v>
      </c>
      <c r="P6" s="1"/>
      <c r="Q6" s="43"/>
      <c r="R6" s="42"/>
      <c r="S6" s="18" t="s">
        <v>102</v>
      </c>
      <c r="T6" s="18"/>
      <c r="U6" s="18" t="s">
        <v>102</v>
      </c>
      <c r="V6" s="18"/>
      <c r="W6" s="18"/>
    </row>
    <row r="7" spans="1:24" ht="14.1" customHeight="1" x14ac:dyDescent="0.2">
      <c r="A7" s="3"/>
      <c r="B7" s="4"/>
      <c r="C7" s="4"/>
      <c r="D7" s="42"/>
      <c r="E7" s="22">
        <v>2018</v>
      </c>
      <c r="F7" s="1"/>
      <c r="G7" s="22">
        <v>2018</v>
      </c>
      <c r="H7" s="1"/>
      <c r="I7" s="22">
        <v>2018</v>
      </c>
      <c r="J7" s="1"/>
      <c r="K7" s="22">
        <v>2017</v>
      </c>
      <c r="L7" s="1"/>
      <c r="M7" s="22">
        <v>2017</v>
      </c>
      <c r="N7" s="1"/>
      <c r="O7" s="10" t="s">
        <v>107</v>
      </c>
      <c r="P7" s="1"/>
      <c r="Q7" s="43"/>
      <c r="R7" s="42"/>
      <c r="S7" s="22">
        <v>2018</v>
      </c>
      <c r="T7" s="1"/>
      <c r="U7" s="22">
        <v>2017</v>
      </c>
      <c r="V7" s="1"/>
      <c r="W7" s="10" t="s">
        <v>108</v>
      </c>
    </row>
    <row r="8" spans="1:24" ht="14.1" customHeight="1" x14ac:dyDescent="0.2">
      <c r="A8" s="4"/>
      <c r="B8" s="4"/>
      <c r="C8" s="4"/>
      <c r="D8" s="40"/>
      <c r="E8" s="12"/>
      <c r="F8" s="4"/>
      <c r="G8" s="12"/>
      <c r="H8" s="4"/>
      <c r="I8" s="12"/>
      <c r="J8" s="4"/>
      <c r="K8" s="12"/>
      <c r="L8" s="4"/>
      <c r="M8" s="12"/>
      <c r="N8" s="4"/>
      <c r="O8" s="12"/>
      <c r="P8" s="135"/>
      <c r="Q8" s="44"/>
      <c r="R8" s="136"/>
      <c r="S8" s="144"/>
      <c r="T8" s="4"/>
      <c r="U8" s="12"/>
      <c r="V8" s="4"/>
      <c r="W8" s="12"/>
    </row>
    <row r="9" spans="1:24" ht="14.1" customHeight="1" x14ac:dyDescent="0.2">
      <c r="A9" s="48" t="s">
        <v>138</v>
      </c>
      <c r="B9" s="3"/>
      <c r="C9" s="3"/>
      <c r="P9" s="141"/>
      <c r="Q9" s="44"/>
      <c r="R9" s="141"/>
      <c r="S9" s="141"/>
      <c r="T9" s="3"/>
      <c r="U9" s="3"/>
      <c r="V9" s="3"/>
      <c r="W9" s="3"/>
    </row>
    <row r="10" spans="1:24" ht="14.1" customHeight="1" x14ac:dyDescent="0.2">
      <c r="A10" s="49" t="s">
        <v>109</v>
      </c>
      <c r="C10" s="3"/>
      <c r="D10" s="23"/>
      <c r="E10" s="24">
        <v>2562042</v>
      </c>
      <c r="F10" s="37"/>
      <c r="G10" s="24">
        <v>2594460</v>
      </c>
      <c r="H10" s="37"/>
      <c r="I10" s="24">
        <v>2582551</v>
      </c>
      <c r="J10" s="37"/>
      <c r="K10" s="24">
        <v>2505186</v>
      </c>
      <c r="L10" s="37"/>
      <c r="M10" s="24">
        <v>2489797</v>
      </c>
      <c r="N10" s="37"/>
      <c r="O10" s="24">
        <f>ROUND(E10-M10,0)</f>
        <v>72245</v>
      </c>
      <c r="P10" s="139"/>
      <c r="Q10" s="44"/>
      <c r="R10" s="140"/>
      <c r="S10" s="145">
        <v>7739053</v>
      </c>
      <c r="T10" s="37"/>
      <c r="U10" s="24">
        <v>7335944</v>
      </c>
      <c r="V10" s="37"/>
      <c r="W10" s="24">
        <f>ROUND(S10-U10,0)</f>
        <v>403109</v>
      </c>
    </row>
    <row r="11" spans="1:24" ht="14.1" customHeight="1" x14ac:dyDescent="0.2">
      <c r="A11" s="49" t="s">
        <v>139</v>
      </c>
      <c r="C11" s="3"/>
      <c r="D11" s="23"/>
      <c r="E11" s="26">
        <v>572742</v>
      </c>
      <c r="F11" s="37"/>
      <c r="G11" s="26">
        <v>528061</v>
      </c>
      <c r="H11" s="37"/>
      <c r="I11" s="26">
        <v>516329</v>
      </c>
      <c r="J11" s="37"/>
      <c r="K11" s="26">
        <v>564831</v>
      </c>
      <c r="L11" s="37"/>
      <c r="M11" s="26">
        <v>556918</v>
      </c>
      <c r="N11" s="37"/>
      <c r="O11" s="26">
        <f>ROUND(E11-M11,0)</f>
        <v>15824</v>
      </c>
      <c r="P11" s="37"/>
      <c r="Q11" s="44"/>
      <c r="R11" s="25"/>
      <c r="S11" s="26">
        <v>1617132</v>
      </c>
      <c r="T11" s="37"/>
      <c r="U11" s="26">
        <v>1589820</v>
      </c>
      <c r="V11" s="37"/>
      <c r="W11" s="26">
        <f>ROUND(S11-U11,0)</f>
        <v>27312</v>
      </c>
    </row>
    <row r="12" spans="1:24" ht="14.1" customHeight="1" x14ac:dyDescent="0.2">
      <c r="A12" s="49" t="s">
        <v>140</v>
      </c>
      <c r="C12" s="3"/>
      <c r="D12" s="23"/>
      <c r="E12" s="37"/>
      <c r="F12" s="37"/>
      <c r="G12" s="37"/>
      <c r="H12" s="37"/>
      <c r="I12" s="37"/>
      <c r="J12" s="37"/>
      <c r="K12" s="37"/>
      <c r="L12" s="37"/>
      <c r="M12" s="37"/>
      <c r="N12" s="37"/>
      <c r="O12" s="37"/>
      <c r="P12" s="37"/>
      <c r="Q12" s="44"/>
      <c r="R12" s="25"/>
      <c r="S12" s="37"/>
      <c r="T12" s="37"/>
      <c r="U12" s="37"/>
      <c r="V12" s="37"/>
      <c r="W12" s="37"/>
    </row>
    <row r="13" spans="1:24" ht="14.1" customHeight="1" x14ac:dyDescent="0.2">
      <c r="A13" s="50" t="s">
        <v>141</v>
      </c>
      <c r="D13" s="23"/>
      <c r="E13" s="26">
        <v>-10705</v>
      </c>
      <c r="F13" s="37"/>
      <c r="G13" s="26">
        <v>-3350</v>
      </c>
      <c r="H13" s="37"/>
      <c r="I13" s="26">
        <v>0</v>
      </c>
      <c r="J13" s="37"/>
      <c r="K13" s="26">
        <v>-21659</v>
      </c>
      <c r="L13" s="37"/>
      <c r="M13" s="26">
        <v>-390</v>
      </c>
      <c r="N13" s="37"/>
      <c r="O13" s="26">
        <f>ROUND(E13-M13,0)</f>
        <v>-10315</v>
      </c>
      <c r="P13" s="37"/>
      <c r="Q13" s="44"/>
      <c r="R13" s="25"/>
      <c r="S13" s="26">
        <v>-14055</v>
      </c>
      <c r="T13" s="37"/>
      <c r="U13" s="26">
        <v>-20980</v>
      </c>
      <c r="V13" s="37"/>
      <c r="W13" s="26">
        <f>ROUND(S13-U13,0)</f>
        <v>6925</v>
      </c>
    </row>
    <row r="14" spans="1:24" ht="14.1" customHeight="1" x14ac:dyDescent="0.2">
      <c r="A14" s="50" t="s">
        <v>142</v>
      </c>
      <c r="D14" s="23"/>
      <c r="E14" s="51">
        <v>-9312</v>
      </c>
      <c r="F14" s="37"/>
      <c r="G14" s="51">
        <v>-7222</v>
      </c>
      <c r="H14" s="37"/>
      <c r="I14" s="51">
        <v>-470</v>
      </c>
      <c r="J14" s="37"/>
      <c r="K14" s="51">
        <v>50068</v>
      </c>
      <c r="L14" s="37"/>
      <c r="M14" s="51">
        <v>23043</v>
      </c>
      <c r="N14" s="37"/>
      <c r="O14" s="51">
        <f>ROUND(E14-M14,0)</f>
        <v>-32355</v>
      </c>
      <c r="P14" s="37"/>
      <c r="Q14" s="44"/>
      <c r="R14" s="25"/>
      <c r="S14" s="51">
        <v>-17004</v>
      </c>
      <c r="T14" s="37"/>
      <c r="U14" s="51">
        <v>160451</v>
      </c>
      <c r="V14" s="37"/>
      <c r="W14" s="51">
        <f>ROUND(S14-U14,0)</f>
        <v>-177455</v>
      </c>
    </row>
    <row r="15" spans="1:24" ht="14.1" customHeight="1" x14ac:dyDescent="0.2">
      <c r="A15" s="52" t="s">
        <v>143</v>
      </c>
      <c r="D15" s="23"/>
      <c r="E15" s="53">
        <v>-20017</v>
      </c>
      <c r="F15" s="37"/>
      <c r="G15" s="53">
        <v>-10572</v>
      </c>
      <c r="H15" s="37"/>
      <c r="I15" s="53">
        <v>-470</v>
      </c>
      <c r="J15" s="37"/>
      <c r="K15" s="53">
        <v>28409</v>
      </c>
      <c r="L15" s="37"/>
      <c r="M15" s="53">
        <v>22653</v>
      </c>
      <c r="N15" s="37"/>
      <c r="O15" s="53">
        <f>ROUND(E15-M15,0)</f>
        <v>-42670</v>
      </c>
      <c r="P15" s="37"/>
      <c r="Q15" s="44"/>
      <c r="R15" s="25"/>
      <c r="S15" s="53">
        <v>-31059</v>
      </c>
      <c r="T15" s="60"/>
      <c r="U15" s="53">
        <v>139471</v>
      </c>
      <c r="V15" s="37"/>
      <c r="W15" s="53">
        <f>ROUND(S15-U15,0)</f>
        <v>-170530</v>
      </c>
    </row>
    <row r="16" spans="1:24" ht="14.1" customHeight="1" x14ac:dyDescent="0.2">
      <c r="A16" s="49" t="s">
        <v>144</v>
      </c>
      <c r="B16" s="3"/>
      <c r="C16" s="21"/>
      <c r="D16" s="23"/>
      <c r="E16" s="51">
        <v>112764</v>
      </c>
      <c r="F16" s="37"/>
      <c r="G16" s="51">
        <v>83959</v>
      </c>
      <c r="H16" s="37"/>
      <c r="I16" s="51">
        <v>75297</v>
      </c>
      <c r="J16" s="37"/>
      <c r="K16" s="51">
        <v>134017</v>
      </c>
      <c r="L16" s="37"/>
      <c r="M16" s="51">
        <v>75942</v>
      </c>
      <c r="N16" s="37"/>
      <c r="O16" s="51">
        <f>ROUND(E16-M16,0)</f>
        <v>36822</v>
      </c>
      <c r="P16" s="37"/>
      <c r="Q16" s="44"/>
      <c r="R16" s="25"/>
      <c r="S16" s="51">
        <v>272020</v>
      </c>
      <c r="T16" s="37"/>
      <c r="U16" s="51">
        <v>218091</v>
      </c>
      <c r="V16" s="37"/>
      <c r="W16" s="51">
        <f>ROUND(S16-U16,0)</f>
        <v>53929</v>
      </c>
    </row>
    <row r="17" spans="1:23" ht="14.1" customHeight="1" x14ac:dyDescent="0.2">
      <c r="A17" s="50" t="s">
        <v>145</v>
      </c>
      <c r="B17" s="3"/>
      <c r="C17" s="3"/>
      <c r="D17" s="23"/>
      <c r="E17" s="53">
        <v>3227531</v>
      </c>
      <c r="F17" s="37"/>
      <c r="G17" s="53">
        <v>3195908</v>
      </c>
      <c r="H17" s="37"/>
      <c r="I17" s="53">
        <v>3173707</v>
      </c>
      <c r="J17" s="37"/>
      <c r="K17" s="53">
        <v>3232443</v>
      </c>
      <c r="L17" s="37"/>
      <c r="M17" s="53">
        <v>3145310</v>
      </c>
      <c r="N17" s="37"/>
      <c r="O17" s="53">
        <f>ROUND(E17-M17,0)</f>
        <v>82221</v>
      </c>
      <c r="P17" s="37"/>
      <c r="Q17" s="44"/>
      <c r="R17" s="25"/>
      <c r="S17" s="53">
        <v>9597146</v>
      </c>
      <c r="T17" s="37"/>
      <c r="U17" s="53">
        <v>9283326</v>
      </c>
      <c r="V17" s="37"/>
      <c r="W17" s="53">
        <f>ROUND(S17-U17,0)</f>
        <v>313820</v>
      </c>
    </row>
    <row r="18" spans="1:23" ht="14.1" customHeight="1" x14ac:dyDescent="0.2">
      <c r="A18" s="3"/>
      <c r="B18" s="3"/>
      <c r="C18" s="21"/>
      <c r="D18" s="23"/>
      <c r="E18" s="21"/>
      <c r="F18" s="37"/>
      <c r="G18" s="21"/>
      <c r="H18" s="37"/>
      <c r="I18" s="21"/>
      <c r="J18" s="37"/>
      <c r="K18" s="21"/>
      <c r="L18" s="37"/>
      <c r="M18" s="21"/>
      <c r="N18" s="37"/>
      <c r="O18" s="21"/>
      <c r="P18" s="37"/>
      <c r="Q18" s="44"/>
      <c r="R18" s="25"/>
      <c r="S18" s="21"/>
      <c r="T18" s="37"/>
      <c r="U18" s="21"/>
      <c r="V18" s="37"/>
      <c r="W18" s="21"/>
    </row>
    <row r="19" spans="1:23" ht="14.1" customHeight="1" x14ac:dyDescent="0.2">
      <c r="A19" s="48" t="s">
        <v>146</v>
      </c>
      <c r="B19" s="3"/>
      <c r="C19" s="3"/>
      <c r="D19" s="23"/>
      <c r="E19" s="37"/>
      <c r="F19" s="37"/>
      <c r="G19" s="37"/>
      <c r="H19" s="37"/>
      <c r="I19" s="37"/>
      <c r="J19" s="37"/>
      <c r="K19" s="37"/>
      <c r="L19" s="37"/>
      <c r="M19" s="37"/>
      <c r="N19" s="37"/>
      <c r="O19" s="37"/>
      <c r="P19" s="37"/>
      <c r="Q19" s="44"/>
      <c r="R19" s="25"/>
      <c r="S19" s="37"/>
      <c r="T19" s="37"/>
      <c r="U19" s="37"/>
      <c r="V19" s="37"/>
      <c r="W19" s="37"/>
    </row>
    <row r="20" spans="1:23" ht="14.1" customHeight="1" x14ac:dyDescent="0.2">
      <c r="A20" s="49" t="s">
        <v>147</v>
      </c>
      <c r="B20" s="3"/>
      <c r="C20" s="3"/>
      <c r="D20" s="23"/>
      <c r="E20" s="26">
        <v>2209920</v>
      </c>
      <c r="F20" s="37"/>
      <c r="G20" s="26">
        <v>2279593</v>
      </c>
      <c r="H20" s="37"/>
      <c r="I20" s="26">
        <v>2362101</v>
      </c>
      <c r="J20" s="37"/>
      <c r="K20" s="26">
        <v>2147729</v>
      </c>
      <c r="L20" s="37"/>
      <c r="M20" s="26">
        <v>2100680</v>
      </c>
      <c r="N20" s="37"/>
      <c r="O20" s="26">
        <f t="shared" ref="O20:O26" si="0">ROUND(E20-M20,0)</f>
        <v>109240</v>
      </c>
      <c r="P20" s="37"/>
      <c r="Q20" s="44"/>
      <c r="R20" s="25"/>
      <c r="S20" s="26">
        <v>6851614</v>
      </c>
      <c r="T20" s="37"/>
      <c r="U20" s="26">
        <v>6371188</v>
      </c>
      <c r="V20" s="37"/>
      <c r="W20" s="26">
        <f t="shared" ref="W20:W26" si="1">ROUND(S20-U20,0)</f>
        <v>480426</v>
      </c>
    </row>
    <row r="21" spans="1:23" ht="14.1" customHeight="1" x14ac:dyDescent="0.2">
      <c r="A21" s="49" t="s">
        <v>148</v>
      </c>
      <c r="B21" s="3"/>
      <c r="C21" s="3"/>
      <c r="D21" s="23"/>
      <c r="E21" s="26">
        <v>143292</v>
      </c>
      <c r="F21" s="37"/>
      <c r="G21" s="26">
        <v>109327</v>
      </c>
      <c r="H21" s="37"/>
      <c r="I21" s="26">
        <v>80449</v>
      </c>
      <c r="J21" s="37"/>
      <c r="K21" s="26">
        <v>152972</v>
      </c>
      <c r="L21" s="37"/>
      <c r="M21" s="26">
        <v>126099</v>
      </c>
      <c r="N21" s="37"/>
      <c r="O21" s="26">
        <f t="shared" si="0"/>
        <v>17193</v>
      </c>
      <c r="P21" s="37"/>
      <c r="Q21" s="44"/>
      <c r="R21" s="25"/>
      <c r="S21" s="26">
        <v>333068</v>
      </c>
      <c r="T21" s="37"/>
      <c r="U21" s="26">
        <v>349068</v>
      </c>
      <c r="V21" s="37"/>
      <c r="W21" s="26">
        <f t="shared" si="1"/>
        <v>-16000</v>
      </c>
    </row>
    <row r="22" spans="1:23" ht="14.1" customHeight="1" x14ac:dyDescent="0.2">
      <c r="A22" s="49" t="s">
        <v>149</v>
      </c>
      <c r="C22" s="3"/>
      <c r="D22" s="23"/>
      <c r="E22" s="26">
        <v>310639</v>
      </c>
      <c r="F22" s="37"/>
      <c r="G22" s="26">
        <v>320276</v>
      </c>
      <c r="H22" s="37"/>
      <c r="I22" s="26">
        <v>356902</v>
      </c>
      <c r="J22" s="37"/>
      <c r="K22" s="26">
        <v>402001</v>
      </c>
      <c r="L22" s="37"/>
      <c r="M22" s="26">
        <v>365424</v>
      </c>
      <c r="N22" s="37"/>
      <c r="O22" s="26">
        <f t="shared" si="0"/>
        <v>-54785</v>
      </c>
      <c r="P22" s="37"/>
      <c r="Q22" s="44"/>
      <c r="R22" s="25"/>
      <c r="S22" s="26">
        <v>987817</v>
      </c>
      <c r="T22" s="37"/>
      <c r="U22" s="26">
        <v>1064645</v>
      </c>
      <c r="V22" s="37"/>
      <c r="W22" s="26">
        <f t="shared" si="1"/>
        <v>-76828</v>
      </c>
    </row>
    <row r="23" spans="1:23" ht="14.1" customHeight="1" x14ac:dyDescent="0.2">
      <c r="A23" s="49" t="s">
        <v>150</v>
      </c>
      <c r="B23" s="3"/>
      <c r="C23" s="3"/>
      <c r="D23" s="23"/>
      <c r="E23" s="26">
        <v>200262</v>
      </c>
      <c r="F23" s="37"/>
      <c r="G23" s="26">
        <v>194959</v>
      </c>
      <c r="H23" s="37"/>
      <c r="I23" s="26">
        <v>191274</v>
      </c>
      <c r="J23" s="37"/>
      <c r="K23" s="26">
        <v>229411</v>
      </c>
      <c r="L23" s="37"/>
      <c r="M23" s="26">
        <v>168417</v>
      </c>
      <c r="N23" s="37"/>
      <c r="O23" s="26">
        <f t="shared" si="0"/>
        <v>31845</v>
      </c>
      <c r="P23" s="37"/>
      <c r="Q23" s="44"/>
      <c r="R23" s="25"/>
      <c r="S23" s="26">
        <v>586495</v>
      </c>
      <c r="T23" s="37"/>
      <c r="U23" s="26">
        <v>481279</v>
      </c>
      <c r="V23" s="37"/>
      <c r="W23" s="26">
        <f t="shared" si="1"/>
        <v>105216</v>
      </c>
    </row>
    <row r="24" spans="1:23" ht="14.1" customHeight="1" x14ac:dyDescent="0.2">
      <c r="A24" s="49" t="s">
        <v>151</v>
      </c>
      <c r="C24" s="3"/>
      <c r="D24" s="23"/>
      <c r="E24" s="26">
        <v>33290</v>
      </c>
      <c r="F24" s="37"/>
      <c r="G24" s="26">
        <v>37025</v>
      </c>
      <c r="H24" s="37"/>
      <c r="I24" s="26">
        <v>37454</v>
      </c>
      <c r="J24" s="37"/>
      <c r="K24" s="26">
        <v>37435</v>
      </c>
      <c r="L24" s="37"/>
      <c r="M24" s="26">
        <v>36836</v>
      </c>
      <c r="N24" s="37"/>
      <c r="O24" s="26">
        <f t="shared" si="0"/>
        <v>-3546</v>
      </c>
      <c r="P24" s="37"/>
      <c r="Q24" s="44"/>
      <c r="R24" s="25"/>
      <c r="S24" s="26">
        <v>107769</v>
      </c>
      <c r="T24" s="37"/>
      <c r="U24" s="26">
        <v>108590</v>
      </c>
      <c r="V24" s="37"/>
      <c r="W24" s="26">
        <f t="shared" si="1"/>
        <v>-821</v>
      </c>
    </row>
    <row r="25" spans="1:23" ht="14.1" customHeight="1" x14ac:dyDescent="0.2">
      <c r="A25" s="49" t="s">
        <v>152</v>
      </c>
      <c r="B25" s="3"/>
      <c r="C25" s="3"/>
      <c r="D25" s="23"/>
      <c r="E25" s="51">
        <v>7467</v>
      </c>
      <c r="F25" s="37"/>
      <c r="G25" s="51">
        <v>7440</v>
      </c>
      <c r="H25" s="37"/>
      <c r="I25" s="51">
        <v>7602</v>
      </c>
      <c r="J25" s="37"/>
      <c r="K25" s="51">
        <v>7401</v>
      </c>
      <c r="L25" s="37"/>
      <c r="M25" s="51">
        <v>7692</v>
      </c>
      <c r="N25" s="37"/>
      <c r="O25" s="51">
        <f t="shared" si="0"/>
        <v>-225</v>
      </c>
      <c r="P25" s="37"/>
      <c r="Q25" s="44"/>
      <c r="R25" s="25"/>
      <c r="S25" s="51">
        <v>22509</v>
      </c>
      <c r="T25" s="37"/>
      <c r="U25" s="51">
        <v>21235</v>
      </c>
      <c r="V25" s="37"/>
      <c r="W25" s="51">
        <f t="shared" si="1"/>
        <v>1274</v>
      </c>
    </row>
    <row r="26" spans="1:23" ht="14.1" customHeight="1" x14ac:dyDescent="0.2">
      <c r="A26" s="50" t="s">
        <v>153</v>
      </c>
      <c r="B26" s="3"/>
      <c r="C26" s="3"/>
      <c r="D26" s="23"/>
      <c r="E26" s="53">
        <v>2904870</v>
      </c>
      <c r="F26" s="37"/>
      <c r="G26" s="53">
        <v>2948620</v>
      </c>
      <c r="H26" s="37"/>
      <c r="I26" s="53">
        <v>3035782</v>
      </c>
      <c r="J26" s="37"/>
      <c r="K26" s="53">
        <v>2976949</v>
      </c>
      <c r="L26" s="37"/>
      <c r="M26" s="53">
        <v>2805148</v>
      </c>
      <c r="N26" s="37"/>
      <c r="O26" s="53">
        <f t="shared" si="0"/>
        <v>99722</v>
      </c>
      <c r="P26" s="37"/>
      <c r="Q26" s="44"/>
      <c r="R26" s="25"/>
      <c r="S26" s="53">
        <v>8889272</v>
      </c>
      <c r="T26" s="37"/>
      <c r="U26" s="53">
        <v>8396005</v>
      </c>
      <c r="V26" s="37"/>
      <c r="W26" s="53">
        <f t="shared" si="1"/>
        <v>493267</v>
      </c>
    </row>
    <row r="27" spans="1:23" ht="14.1" customHeight="1" x14ac:dyDescent="0.2">
      <c r="A27" s="3"/>
      <c r="B27" s="3"/>
      <c r="C27" s="3"/>
      <c r="D27" s="23"/>
      <c r="E27" s="21"/>
      <c r="F27" s="37"/>
      <c r="G27" s="21"/>
      <c r="H27" s="37"/>
      <c r="I27" s="21"/>
      <c r="J27" s="37"/>
      <c r="K27" s="21"/>
      <c r="L27" s="37"/>
      <c r="M27" s="21"/>
      <c r="N27" s="37"/>
      <c r="O27" s="21"/>
      <c r="P27" s="37"/>
      <c r="Q27" s="44"/>
      <c r="R27" s="25"/>
      <c r="S27" s="21"/>
      <c r="T27" s="37"/>
      <c r="U27" s="21"/>
      <c r="V27" s="37"/>
      <c r="W27" s="21"/>
    </row>
    <row r="28" spans="1:23" ht="14.1" customHeight="1" x14ac:dyDescent="0.2">
      <c r="A28" s="50" t="s">
        <v>154</v>
      </c>
      <c r="B28" s="3"/>
      <c r="C28" s="3"/>
      <c r="D28" s="23"/>
      <c r="E28" s="51">
        <v>322661</v>
      </c>
      <c r="F28" s="37"/>
      <c r="G28" s="51">
        <v>247288</v>
      </c>
      <c r="H28" s="37"/>
      <c r="I28" s="51">
        <v>137925</v>
      </c>
      <c r="J28" s="37"/>
      <c r="K28" s="51">
        <v>255494</v>
      </c>
      <c r="L28" s="37"/>
      <c r="M28" s="51">
        <v>340162</v>
      </c>
      <c r="N28" s="37"/>
      <c r="O28" s="51">
        <f>ROUND(E28-M28,0)</f>
        <v>-17501</v>
      </c>
      <c r="P28" s="37"/>
      <c r="Q28" s="44"/>
      <c r="R28" s="25"/>
      <c r="S28" s="51">
        <v>707874</v>
      </c>
      <c r="T28" s="37"/>
      <c r="U28" s="51">
        <v>887321</v>
      </c>
      <c r="V28" s="37"/>
      <c r="W28" s="51">
        <f>ROUND(S28-U28,0)</f>
        <v>-179447</v>
      </c>
    </row>
    <row r="29" spans="1:23" ht="14.1" customHeight="1" x14ac:dyDescent="0.2">
      <c r="A29" s="3"/>
      <c r="B29" s="3"/>
      <c r="C29" s="21"/>
      <c r="D29" s="23"/>
      <c r="E29" s="54"/>
      <c r="F29" s="37"/>
      <c r="G29" s="54"/>
      <c r="H29" s="37"/>
      <c r="I29" s="54"/>
      <c r="J29" s="37"/>
      <c r="K29" s="54"/>
      <c r="L29" s="37"/>
      <c r="M29" s="54"/>
      <c r="N29" s="37"/>
      <c r="O29" s="54"/>
      <c r="P29" s="37"/>
      <c r="Q29" s="44"/>
      <c r="R29" s="25"/>
      <c r="S29" s="54"/>
      <c r="T29" s="37"/>
      <c r="U29" s="54"/>
      <c r="V29" s="37"/>
      <c r="W29" s="54"/>
    </row>
    <row r="30" spans="1:23" ht="14.1" customHeight="1" x14ac:dyDescent="0.2">
      <c r="A30" s="49" t="s">
        <v>155</v>
      </c>
      <c r="B30" s="3"/>
      <c r="C30" s="3"/>
      <c r="D30" s="23"/>
      <c r="E30" s="51">
        <v>21462</v>
      </c>
      <c r="F30" s="37"/>
      <c r="G30" s="51">
        <v>42914</v>
      </c>
      <c r="H30" s="37"/>
      <c r="I30" s="51">
        <v>37695</v>
      </c>
      <c r="J30" s="37"/>
      <c r="K30" s="51">
        <v>-961394</v>
      </c>
      <c r="L30" s="37"/>
      <c r="M30" s="51">
        <v>112571</v>
      </c>
      <c r="N30" s="37"/>
      <c r="O30" s="51">
        <f>ROUND(E30-M30,0)</f>
        <v>-91109</v>
      </c>
      <c r="P30" s="37"/>
      <c r="Q30" s="44"/>
      <c r="R30" s="25"/>
      <c r="S30" s="51">
        <v>102071</v>
      </c>
      <c r="T30" s="37"/>
      <c r="U30" s="51">
        <v>282028</v>
      </c>
      <c r="V30" s="37"/>
      <c r="W30" s="51">
        <f>ROUND(S30-U30,0)</f>
        <v>-179957</v>
      </c>
    </row>
    <row r="31" spans="1:23" ht="15" customHeight="1" x14ac:dyDescent="0.2">
      <c r="A31" s="48" t="s">
        <v>110</v>
      </c>
      <c r="B31" s="3"/>
      <c r="C31" s="3"/>
      <c r="D31" s="23"/>
      <c r="E31" s="55">
        <v>301199</v>
      </c>
      <c r="F31" s="61"/>
      <c r="G31" s="55">
        <v>204374</v>
      </c>
      <c r="H31" s="61"/>
      <c r="I31" s="55">
        <v>100230</v>
      </c>
      <c r="J31" s="61"/>
      <c r="K31" s="55">
        <v>1216888</v>
      </c>
      <c r="L31" s="61"/>
      <c r="M31" s="55">
        <v>227591</v>
      </c>
      <c r="N31" s="61"/>
      <c r="O31" s="55">
        <f>ROUND(E31-M31,0)</f>
        <v>73608</v>
      </c>
      <c r="P31" s="61"/>
      <c r="Q31" s="44"/>
      <c r="R31" s="25"/>
      <c r="S31" s="55">
        <v>605803</v>
      </c>
      <c r="T31" s="61"/>
      <c r="U31" s="55">
        <v>605293</v>
      </c>
      <c r="V31" s="61"/>
      <c r="W31" s="55">
        <f>ROUND(S31-U31,0)</f>
        <v>510</v>
      </c>
    </row>
    <row r="32" spans="1:23" ht="15" customHeight="1" x14ac:dyDescent="0.2">
      <c r="A32" s="3"/>
      <c r="B32" s="3"/>
      <c r="C32" s="21"/>
      <c r="D32" s="23"/>
      <c r="E32" s="33"/>
      <c r="F32" s="37"/>
      <c r="G32" s="33"/>
      <c r="H32" s="37"/>
      <c r="I32" s="33"/>
      <c r="J32" s="37"/>
      <c r="K32" s="33"/>
      <c r="L32" s="37"/>
      <c r="M32" s="33"/>
      <c r="N32" s="37"/>
      <c r="O32" s="33"/>
      <c r="P32" s="37"/>
      <c r="Q32" s="44"/>
      <c r="R32" s="25"/>
      <c r="S32" s="33"/>
      <c r="T32" s="37"/>
      <c r="U32" s="33"/>
      <c r="V32" s="37"/>
      <c r="W32" s="33"/>
    </row>
    <row r="33" spans="1:23" ht="14.1" customHeight="1" x14ac:dyDescent="0.2">
      <c r="A33" s="48" t="s">
        <v>156</v>
      </c>
      <c r="B33" s="3"/>
      <c r="C33" s="3"/>
      <c r="D33" s="23"/>
      <c r="E33" s="37"/>
      <c r="F33" s="37"/>
      <c r="G33" s="37"/>
      <c r="H33" s="37"/>
      <c r="I33" s="37"/>
      <c r="J33" s="37"/>
      <c r="K33" s="37"/>
      <c r="L33" s="37"/>
      <c r="M33" s="37"/>
      <c r="N33" s="37"/>
      <c r="O33" s="37"/>
      <c r="P33" s="37"/>
      <c r="Q33" s="44"/>
      <c r="R33" s="25"/>
      <c r="S33" s="37"/>
      <c r="T33" s="37"/>
      <c r="U33" s="37"/>
      <c r="V33" s="37"/>
      <c r="W33" s="37"/>
    </row>
    <row r="34" spans="1:23" ht="14.1" customHeight="1" x14ac:dyDescent="0.2">
      <c r="A34" s="49" t="s">
        <v>157</v>
      </c>
      <c r="B34" s="3"/>
      <c r="C34" s="3"/>
      <c r="D34" s="23"/>
      <c r="E34" s="26">
        <v>322661</v>
      </c>
      <c r="F34" s="37"/>
      <c r="G34" s="26">
        <v>247288</v>
      </c>
      <c r="H34" s="37"/>
      <c r="I34" s="26">
        <v>137925</v>
      </c>
      <c r="J34" s="37"/>
      <c r="K34" s="26">
        <v>255494</v>
      </c>
      <c r="L34" s="37"/>
      <c r="M34" s="26">
        <v>340162</v>
      </c>
      <c r="N34" s="37"/>
      <c r="O34" s="26">
        <f>ROUND(E34-M34,0)</f>
        <v>-17501</v>
      </c>
      <c r="P34" s="37"/>
      <c r="Q34" s="44"/>
      <c r="R34" s="25"/>
      <c r="S34" s="26">
        <v>707874</v>
      </c>
      <c r="T34" s="37"/>
      <c r="U34" s="26">
        <v>887321</v>
      </c>
      <c r="V34" s="37"/>
      <c r="W34" s="26">
        <f>ROUND(S34-U34,0)</f>
        <v>-179447</v>
      </c>
    </row>
    <row r="35" spans="1:23" ht="14.1" customHeight="1" x14ac:dyDescent="0.2">
      <c r="A35" s="49" t="s">
        <v>158</v>
      </c>
      <c r="B35" s="3"/>
      <c r="C35" s="3"/>
      <c r="D35" s="23"/>
      <c r="E35" s="26">
        <v>52455</v>
      </c>
      <c r="F35" s="37"/>
      <c r="G35" s="26">
        <v>37221</v>
      </c>
      <c r="H35" s="37"/>
      <c r="I35" s="26">
        <v>31643</v>
      </c>
      <c r="J35" s="37"/>
      <c r="K35" s="26">
        <v>27908</v>
      </c>
      <c r="L35" s="37"/>
      <c r="M35" s="26">
        <v>-3113</v>
      </c>
      <c r="N35" s="37"/>
      <c r="O35" s="26">
        <f>ROUND(E35-M35,0)</f>
        <v>55568</v>
      </c>
      <c r="P35" s="37"/>
      <c r="Q35" s="44"/>
      <c r="R35" s="25"/>
      <c r="S35" s="26">
        <v>121319</v>
      </c>
      <c r="T35" s="37"/>
      <c r="U35" s="26">
        <v>-7939</v>
      </c>
      <c r="V35" s="37"/>
      <c r="W35" s="26">
        <f>ROUND(S35-U35,0)</f>
        <v>129258</v>
      </c>
    </row>
    <row r="36" spans="1:23" ht="14.1" customHeight="1" x14ac:dyDescent="0.2">
      <c r="A36" s="49" t="s">
        <v>159</v>
      </c>
      <c r="B36" s="3"/>
      <c r="C36" s="3"/>
      <c r="D36" s="23"/>
      <c r="E36" s="21"/>
      <c r="F36" s="37"/>
      <c r="G36" s="21"/>
      <c r="H36" s="37"/>
      <c r="I36" s="21"/>
      <c r="J36" s="37"/>
      <c r="K36" s="21"/>
      <c r="L36" s="37"/>
      <c r="M36" s="21"/>
      <c r="N36" s="37"/>
      <c r="O36" s="21"/>
      <c r="P36" s="37"/>
      <c r="Q36" s="44"/>
      <c r="R36" s="25"/>
      <c r="S36" s="21"/>
      <c r="T36" s="37"/>
      <c r="U36" s="21"/>
      <c r="V36" s="37"/>
      <c r="W36" s="21"/>
    </row>
    <row r="37" spans="1:23" ht="14.1" customHeight="1" x14ac:dyDescent="0.2">
      <c r="A37" s="49" t="s">
        <v>160</v>
      </c>
      <c r="B37" s="3"/>
      <c r="C37" s="3"/>
      <c r="D37" s="23"/>
      <c r="E37" s="26">
        <v>2081</v>
      </c>
      <c r="F37" s="37"/>
      <c r="G37" s="26">
        <v>-8805</v>
      </c>
      <c r="H37" s="37"/>
      <c r="I37" s="26">
        <v>-13611</v>
      </c>
      <c r="J37" s="37"/>
      <c r="K37" s="26">
        <v>-37870</v>
      </c>
      <c r="L37" s="37"/>
      <c r="M37" s="26">
        <v>-23044</v>
      </c>
      <c r="N37" s="37"/>
      <c r="O37" s="26">
        <f t="shared" ref="O37:O44" si="2">ROUND(E37-M37,0)</f>
        <v>25125</v>
      </c>
      <c r="P37" s="37"/>
      <c r="Q37" s="44"/>
      <c r="R37" s="25"/>
      <c r="S37" s="26">
        <v>-20335</v>
      </c>
      <c r="T37" s="37"/>
      <c r="U37" s="26">
        <v>-106854</v>
      </c>
      <c r="V37" s="37"/>
      <c r="W37" s="26">
        <f t="shared" ref="W37:W44" si="3">ROUND(S37-U37,0)</f>
        <v>86519</v>
      </c>
    </row>
    <row r="38" spans="1:23" ht="14.1" customHeight="1" x14ac:dyDescent="0.2">
      <c r="A38" s="49" t="s">
        <v>161</v>
      </c>
      <c r="D38" s="23"/>
      <c r="E38" s="26">
        <v>-32133</v>
      </c>
      <c r="F38" s="37"/>
      <c r="G38" s="26">
        <v>-15324</v>
      </c>
      <c r="H38" s="37"/>
      <c r="I38" s="26">
        <v>-14785</v>
      </c>
      <c r="J38" s="37"/>
      <c r="K38" s="26">
        <v>-15648</v>
      </c>
      <c r="L38" s="37"/>
      <c r="M38" s="26">
        <v>6205</v>
      </c>
      <c r="N38" s="37"/>
      <c r="O38" s="26">
        <f t="shared" si="2"/>
        <v>-38338</v>
      </c>
      <c r="P38" s="37"/>
      <c r="Q38" s="44"/>
      <c r="R38" s="25"/>
      <c r="S38" s="26">
        <v>-62242</v>
      </c>
      <c r="T38" s="37"/>
      <c r="U38" s="26">
        <v>-16518</v>
      </c>
      <c r="V38" s="37"/>
      <c r="W38" s="26">
        <f t="shared" si="3"/>
        <v>-45724</v>
      </c>
    </row>
    <row r="39" spans="1:23" ht="14.1" customHeight="1" x14ac:dyDescent="0.2">
      <c r="A39" s="49" t="s">
        <v>162</v>
      </c>
      <c r="D39" s="23"/>
      <c r="E39" s="26">
        <v>614</v>
      </c>
      <c r="F39" s="37"/>
      <c r="G39" s="26">
        <v>-13100</v>
      </c>
      <c r="H39" s="37"/>
      <c r="I39" s="26">
        <v>10292</v>
      </c>
      <c r="J39" s="37"/>
      <c r="K39" s="26">
        <v>-3133</v>
      </c>
      <c r="L39" s="37"/>
      <c r="M39" s="26">
        <v>-7443</v>
      </c>
      <c r="N39" s="37"/>
      <c r="O39" s="26">
        <f t="shared" si="2"/>
        <v>8057</v>
      </c>
      <c r="P39" s="37"/>
      <c r="Q39" s="44"/>
      <c r="R39" s="25"/>
      <c r="S39" s="26">
        <v>-2194</v>
      </c>
      <c r="T39" s="37"/>
      <c r="U39" s="26">
        <v>-12360</v>
      </c>
      <c r="V39" s="37"/>
      <c r="W39" s="26">
        <f t="shared" si="3"/>
        <v>10166</v>
      </c>
    </row>
    <row r="40" spans="1:23" ht="14.1" customHeight="1" x14ac:dyDescent="0.2">
      <c r="A40" s="49" t="s">
        <v>163</v>
      </c>
      <c r="B40" s="3"/>
      <c r="C40" s="3"/>
      <c r="D40" s="23"/>
      <c r="E40" s="26">
        <v>-1602</v>
      </c>
      <c r="F40" s="37"/>
      <c r="G40" s="26">
        <v>565</v>
      </c>
      <c r="H40" s="37"/>
      <c r="I40" s="26">
        <v>-28563</v>
      </c>
      <c r="J40" s="37"/>
      <c r="K40" s="26">
        <v>-3595</v>
      </c>
      <c r="L40" s="37"/>
      <c r="M40" s="26">
        <v>-1367</v>
      </c>
      <c r="N40" s="37"/>
      <c r="O40" s="26">
        <f t="shared" si="2"/>
        <v>-235</v>
      </c>
      <c r="P40" s="37"/>
      <c r="Q40" s="44"/>
      <c r="R40" s="25"/>
      <c r="S40" s="26">
        <v>-29600</v>
      </c>
      <c r="T40" s="37"/>
      <c r="U40" s="26">
        <v>-36665</v>
      </c>
      <c r="V40" s="37"/>
      <c r="W40" s="26">
        <f t="shared" si="3"/>
        <v>7065</v>
      </c>
    </row>
    <row r="41" spans="1:23" ht="14.1" customHeight="1" x14ac:dyDescent="0.2">
      <c r="A41" s="49" t="s">
        <v>164</v>
      </c>
      <c r="B41" s="3"/>
      <c r="C41" s="3"/>
      <c r="D41" s="23"/>
      <c r="E41" s="26">
        <v>-110</v>
      </c>
      <c r="F41" s="37"/>
      <c r="G41" s="26">
        <v>1755</v>
      </c>
      <c r="H41" s="37"/>
      <c r="I41" s="26">
        <v>21324</v>
      </c>
      <c r="J41" s="37"/>
      <c r="K41" s="26">
        <v>22230</v>
      </c>
      <c r="L41" s="37"/>
      <c r="M41" s="26">
        <v>26845</v>
      </c>
      <c r="N41" s="37"/>
      <c r="O41" s="26">
        <f t="shared" si="2"/>
        <v>-26955</v>
      </c>
      <c r="P41" s="37"/>
      <c r="Q41" s="44"/>
      <c r="R41" s="25"/>
      <c r="S41" s="26">
        <v>22969</v>
      </c>
      <c r="T41" s="37"/>
      <c r="U41" s="26">
        <v>86050</v>
      </c>
      <c r="V41" s="37"/>
      <c r="W41" s="26">
        <f t="shared" si="3"/>
        <v>-63081</v>
      </c>
    </row>
    <row r="42" spans="1:23" ht="14.1" customHeight="1" x14ac:dyDescent="0.2">
      <c r="A42" s="28" t="s">
        <v>165</v>
      </c>
      <c r="B42" s="3"/>
      <c r="C42" s="3"/>
      <c r="D42" s="23"/>
      <c r="E42" s="26">
        <v>-2402</v>
      </c>
      <c r="F42" s="37"/>
      <c r="G42" s="26">
        <v>-4127</v>
      </c>
      <c r="H42" s="37"/>
      <c r="I42" s="26">
        <v>2652</v>
      </c>
      <c r="J42" s="37"/>
      <c r="K42" s="26">
        <v>-4781</v>
      </c>
      <c r="L42" s="37"/>
      <c r="M42" s="26">
        <v>-2475</v>
      </c>
      <c r="N42" s="37"/>
      <c r="O42" s="26">
        <f t="shared" si="2"/>
        <v>73</v>
      </c>
      <c r="P42" s="37"/>
      <c r="Q42" s="44"/>
      <c r="R42" s="25"/>
      <c r="S42" s="26">
        <v>-3877</v>
      </c>
      <c r="T42" s="37"/>
      <c r="U42" s="26">
        <v>-6297</v>
      </c>
      <c r="V42" s="37"/>
      <c r="W42" s="26">
        <f t="shared" si="3"/>
        <v>2420</v>
      </c>
    </row>
    <row r="43" spans="1:23" ht="14.1" customHeight="1" x14ac:dyDescent="0.2">
      <c r="A43" s="28" t="s">
        <v>166</v>
      </c>
      <c r="B43" s="3"/>
      <c r="C43" s="3"/>
      <c r="D43" s="23"/>
      <c r="E43" s="26">
        <v>2402</v>
      </c>
      <c r="F43" s="37"/>
      <c r="G43" s="26">
        <v>4127</v>
      </c>
      <c r="H43" s="37"/>
      <c r="I43" s="26">
        <v>-2652</v>
      </c>
      <c r="J43" s="37"/>
      <c r="K43" s="26">
        <v>4781</v>
      </c>
      <c r="L43" s="37"/>
      <c r="M43" s="26">
        <v>2475</v>
      </c>
      <c r="N43" s="37"/>
      <c r="O43" s="26">
        <f t="shared" si="2"/>
        <v>-73</v>
      </c>
      <c r="P43" s="37"/>
      <c r="Q43" s="44"/>
      <c r="R43" s="25"/>
      <c r="S43" s="26">
        <v>3877</v>
      </c>
      <c r="T43" s="37"/>
      <c r="U43" s="26">
        <v>6297</v>
      </c>
      <c r="V43" s="37"/>
      <c r="W43" s="26">
        <f t="shared" si="3"/>
        <v>-2420</v>
      </c>
    </row>
    <row r="44" spans="1:23" ht="14.1" customHeight="1" x14ac:dyDescent="0.2">
      <c r="A44" s="49" t="s">
        <v>167</v>
      </c>
      <c r="B44" s="3"/>
      <c r="C44" s="3"/>
      <c r="D44" s="23"/>
      <c r="E44" s="26">
        <v>-553</v>
      </c>
      <c r="F44" s="37"/>
      <c r="G44" s="26">
        <v>477</v>
      </c>
      <c r="H44" s="37"/>
      <c r="I44" s="26">
        <v>76</v>
      </c>
      <c r="J44" s="37"/>
      <c r="K44" s="26">
        <v>41</v>
      </c>
      <c r="L44" s="37"/>
      <c r="M44" s="26">
        <v>-102</v>
      </c>
      <c r="N44" s="37"/>
      <c r="O44" s="26">
        <f t="shared" si="2"/>
        <v>-451</v>
      </c>
      <c r="P44" s="37"/>
      <c r="Q44" s="44"/>
      <c r="R44" s="25"/>
      <c r="S44" s="26">
        <v>0</v>
      </c>
      <c r="T44" s="37"/>
      <c r="U44" s="26">
        <v>62</v>
      </c>
      <c r="V44" s="37"/>
      <c r="W44" s="26">
        <f t="shared" si="3"/>
        <v>-62</v>
      </c>
    </row>
    <row r="45" spans="1:23" ht="14.1" customHeight="1" x14ac:dyDescent="0.2">
      <c r="A45" s="3"/>
      <c r="B45" s="3"/>
      <c r="C45" s="3"/>
      <c r="D45" s="23"/>
      <c r="E45" s="56"/>
      <c r="F45" s="37"/>
      <c r="G45" s="56"/>
      <c r="H45" s="37"/>
      <c r="I45" s="56"/>
      <c r="J45" s="37"/>
      <c r="K45" s="56"/>
      <c r="L45" s="37"/>
      <c r="M45" s="56"/>
      <c r="N45" s="37"/>
      <c r="O45" s="56"/>
      <c r="P45" s="37"/>
      <c r="Q45" s="44"/>
      <c r="R45" s="25"/>
      <c r="S45" s="56"/>
      <c r="T45" s="37"/>
      <c r="U45" s="56"/>
      <c r="V45" s="37"/>
      <c r="W45" s="56"/>
    </row>
    <row r="46" spans="1:23" ht="15" customHeight="1" x14ac:dyDescent="0.2">
      <c r="A46" s="48" t="s">
        <v>168</v>
      </c>
      <c r="B46" s="3"/>
      <c r="C46" s="3"/>
      <c r="D46" s="23"/>
      <c r="E46" s="55">
        <v>343413</v>
      </c>
      <c r="F46" s="37"/>
      <c r="G46" s="55">
        <v>250077</v>
      </c>
      <c r="H46" s="37"/>
      <c r="I46" s="55">
        <v>144301</v>
      </c>
      <c r="J46" s="37"/>
      <c r="K46" s="55">
        <v>245427</v>
      </c>
      <c r="L46" s="37"/>
      <c r="M46" s="55">
        <v>338143</v>
      </c>
      <c r="N46" s="37"/>
      <c r="O46" s="55">
        <f>ROUND(E46-M46,0)</f>
        <v>5270</v>
      </c>
      <c r="P46" s="37"/>
      <c r="Q46" s="44"/>
      <c r="R46" s="25"/>
      <c r="S46" s="55">
        <v>737791</v>
      </c>
      <c r="T46" s="61"/>
      <c r="U46" s="55">
        <v>793097</v>
      </c>
      <c r="V46" s="61"/>
      <c r="W46" s="55">
        <f>ROUND(S46-U46,0)</f>
        <v>-55306</v>
      </c>
    </row>
    <row r="47" spans="1:23" ht="15" customHeight="1" x14ac:dyDescent="0.2">
      <c r="A47" s="3"/>
      <c r="B47" s="3"/>
      <c r="C47" s="21"/>
      <c r="D47" s="23"/>
      <c r="E47" s="33"/>
      <c r="F47" s="37"/>
      <c r="G47" s="33"/>
      <c r="H47" s="37"/>
      <c r="I47" s="33"/>
      <c r="J47" s="37"/>
      <c r="K47" s="33"/>
      <c r="L47" s="37"/>
      <c r="M47" s="33"/>
      <c r="N47" s="37"/>
      <c r="O47" s="33"/>
      <c r="P47" s="37"/>
      <c r="Q47" s="44"/>
      <c r="R47" s="25"/>
      <c r="S47" s="33"/>
      <c r="T47" s="37"/>
      <c r="U47" s="33"/>
      <c r="V47" s="37"/>
      <c r="W47" s="33"/>
    </row>
    <row r="48" spans="1:23" ht="14.1" customHeight="1" x14ac:dyDescent="0.2">
      <c r="A48" s="48" t="s">
        <v>169</v>
      </c>
      <c r="B48" s="3"/>
      <c r="C48" s="3"/>
      <c r="D48" s="23"/>
      <c r="E48" s="37"/>
      <c r="F48" s="37"/>
      <c r="G48" s="37"/>
      <c r="H48" s="37"/>
      <c r="I48" s="37"/>
      <c r="J48" s="37"/>
      <c r="K48" s="37"/>
      <c r="L48" s="37"/>
      <c r="M48" s="37"/>
      <c r="N48" s="37"/>
      <c r="O48" s="37"/>
      <c r="P48" s="37"/>
      <c r="Q48" s="44"/>
      <c r="R48" s="25"/>
      <c r="S48" s="37"/>
      <c r="T48" s="37"/>
      <c r="U48" s="37"/>
      <c r="V48" s="37"/>
      <c r="W48" s="37"/>
    </row>
    <row r="49" spans="1:23" ht="14.1" customHeight="1" x14ac:dyDescent="0.2">
      <c r="A49" s="49" t="s">
        <v>110</v>
      </c>
      <c r="B49" s="3"/>
      <c r="C49" s="3"/>
      <c r="D49" s="23"/>
      <c r="E49" s="26">
        <v>301199</v>
      </c>
      <c r="F49" s="37"/>
      <c r="G49" s="26">
        <v>204374</v>
      </c>
      <c r="H49" s="37"/>
      <c r="I49" s="26">
        <v>100230</v>
      </c>
      <c r="J49" s="37"/>
      <c r="K49" s="26">
        <v>1216888</v>
      </c>
      <c r="L49" s="37"/>
      <c r="M49" s="26">
        <v>227591</v>
      </c>
      <c r="N49" s="37"/>
      <c r="O49" s="26">
        <f>ROUND(E49-M49,0)</f>
        <v>73608</v>
      </c>
      <c r="P49" s="37"/>
      <c r="Q49" s="44"/>
      <c r="R49" s="25"/>
      <c r="S49" s="26">
        <v>605803</v>
      </c>
      <c r="T49" s="37"/>
      <c r="U49" s="26">
        <v>605293</v>
      </c>
      <c r="V49" s="37"/>
      <c r="W49" s="26">
        <f>ROUND(S49-U49,0)</f>
        <v>510</v>
      </c>
    </row>
    <row r="50" spans="1:23" ht="14.1" customHeight="1" x14ac:dyDescent="0.2">
      <c r="A50" s="49" t="s">
        <v>158</v>
      </c>
      <c r="B50" s="3"/>
      <c r="C50" s="3"/>
      <c r="D50" s="23"/>
      <c r="E50" s="26">
        <v>41548</v>
      </c>
      <c r="F50" s="37"/>
      <c r="G50" s="26">
        <v>29195</v>
      </c>
      <c r="H50" s="37"/>
      <c r="I50" s="26">
        <v>24702</v>
      </c>
      <c r="J50" s="37"/>
      <c r="K50" s="26">
        <v>17806</v>
      </c>
      <c r="L50" s="37"/>
      <c r="M50" s="26">
        <v>-2255</v>
      </c>
      <c r="N50" s="37"/>
      <c r="O50" s="26">
        <f>ROUND(E50-M50,0)</f>
        <v>43803</v>
      </c>
      <c r="P50" s="37"/>
      <c r="Q50" s="44"/>
      <c r="R50" s="25"/>
      <c r="S50" s="26">
        <v>95445</v>
      </c>
      <c r="T50" s="37"/>
      <c r="U50" s="26">
        <v>-7421</v>
      </c>
      <c r="V50" s="37"/>
      <c r="W50" s="26">
        <f>ROUND(S50-U50,0)</f>
        <v>102866</v>
      </c>
    </row>
    <row r="51" spans="1:23" ht="14.1" customHeight="1" x14ac:dyDescent="0.2">
      <c r="A51" s="49" t="s">
        <v>159</v>
      </c>
      <c r="B51" s="3"/>
      <c r="C51" s="3"/>
      <c r="D51" s="23"/>
      <c r="F51" s="37"/>
      <c r="G51" s="21"/>
      <c r="H51" s="37"/>
      <c r="I51" s="21"/>
      <c r="J51" s="37"/>
      <c r="K51" s="21"/>
      <c r="L51" s="37"/>
      <c r="M51" s="21"/>
      <c r="N51" s="37"/>
      <c r="O51" s="21"/>
      <c r="P51" s="37"/>
      <c r="Q51" s="44"/>
      <c r="R51" s="25"/>
      <c r="S51" s="21"/>
      <c r="T51" s="37"/>
      <c r="U51" s="21"/>
      <c r="V51" s="37"/>
      <c r="W51" s="21"/>
    </row>
    <row r="52" spans="1:23" ht="14.1" customHeight="1" x14ac:dyDescent="0.2">
      <c r="A52" s="49" t="s">
        <v>160</v>
      </c>
      <c r="B52" s="3"/>
      <c r="C52" s="3"/>
      <c r="D52" s="23"/>
      <c r="E52" s="26">
        <v>1644</v>
      </c>
      <c r="F52" s="37"/>
      <c r="G52" s="26">
        <v>-6956</v>
      </c>
      <c r="H52" s="37"/>
      <c r="I52" s="26">
        <v>-10753</v>
      </c>
      <c r="J52" s="37"/>
      <c r="K52" s="26">
        <v>-24616</v>
      </c>
      <c r="L52" s="37"/>
      <c r="M52" s="26">
        <v>-14978</v>
      </c>
      <c r="N52" s="37"/>
      <c r="O52" s="26">
        <f t="shared" ref="O52:O60" si="4">ROUND(E52-M52,0)</f>
        <v>16622</v>
      </c>
      <c r="P52" s="37"/>
      <c r="Q52" s="44"/>
      <c r="R52" s="25"/>
      <c r="S52" s="26">
        <v>-16065</v>
      </c>
      <c r="T52" s="37"/>
      <c r="U52" s="26">
        <v>-69455</v>
      </c>
      <c r="V52" s="37"/>
      <c r="W52" s="26">
        <f t="shared" ref="W52:W60" si="5">ROUND(S52-U52,0)</f>
        <v>53390</v>
      </c>
    </row>
    <row r="53" spans="1:23" ht="14.1" customHeight="1" x14ac:dyDescent="0.2">
      <c r="A53" s="49" t="s">
        <v>161</v>
      </c>
      <c r="B53" s="3"/>
      <c r="C53" s="3"/>
      <c r="D53" s="23"/>
      <c r="E53" s="26">
        <v>-25385</v>
      </c>
      <c r="F53" s="37"/>
      <c r="G53" s="26">
        <v>-12106</v>
      </c>
      <c r="H53" s="37"/>
      <c r="I53" s="26">
        <v>-11680</v>
      </c>
      <c r="J53" s="37"/>
      <c r="K53" s="26">
        <v>-10171</v>
      </c>
      <c r="L53" s="37"/>
      <c r="M53" s="26">
        <v>4033</v>
      </c>
      <c r="N53" s="37"/>
      <c r="O53" s="26">
        <f t="shared" si="4"/>
        <v>-29418</v>
      </c>
      <c r="P53" s="37"/>
      <c r="Q53" s="44"/>
      <c r="R53" s="25"/>
      <c r="S53" s="26">
        <v>-49171</v>
      </c>
      <c r="T53" s="37"/>
      <c r="U53" s="26">
        <v>-10737</v>
      </c>
      <c r="V53" s="37"/>
      <c r="W53" s="26">
        <f t="shared" si="5"/>
        <v>-38434</v>
      </c>
    </row>
    <row r="54" spans="1:23" ht="14.1" customHeight="1" x14ac:dyDescent="0.2">
      <c r="A54" s="49" t="s">
        <v>162</v>
      </c>
      <c r="B54" s="3"/>
      <c r="C54" s="3"/>
      <c r="D54" s="23"/>
      <c r="E54" s="26">
        <v>485</v>
      </c>
      <c r="F54" s="37"/>
      <c r="G54" s="26">
        <v>-10349</v>
      </c>
      <c r="H54" s="37"/>
      <c r="I54" s="26">
        <v>8131</v>
      </c>
      <c r="J54" s="37"/>
      <c r="K54" s="26">
        <v>-2036</v>
      </c>
      <c r="L54" s="37"/>
      <c r="M54" s="26">
        <v>-4838</v>
      </c>
      <c r="N54" s="37"/>
      <c r="O54" s="26">
        <f t="shared" si="4"/>
        <v>5323</v>
      </c>
      <c r="P54" s="37"/>
      <c r="Q54" s="44"/>
      <c r="R54" s="25"/>
      <c r="S54" s="26">
        <v>-1733</v>
      </c>
      <c r="T54" s="37"/>
      <c r="U54" s="26">
        <v>-8034</v>
      </c>
      <c r="V54" s="37"/>
      <c r="W54" s="26">
        <f t="shared" si="5"/>
        <v>6301</v>
      </c>
    </row>
    <row r="55" spans="1:23" ht="14.1" customHeight="1" x14ac:dyDescent="0.2">
      <c r="A55" s="49" t="s">
        <v>163</v>
      </c>
      <c r="B55" s="3"/>
      <c r="C55" s="3"/>
      <c r="D55" s="23"/>
      <c r="E55" s="26">
        <v>-1266</v>
      </c>
      <c r="F55" s="37"/>
      <c r="G55" s="26">
        <v>447</v>
      </c>
      <c r="H55" s="37"/>
      <c r="I55" s="26">
        <v>-22565</v>
      </c>
      <c r="J55" s="37"/>
      <c r="K55" s="26">
        <v>-2337</v>
      </c>
      <c r="L55" s="37"/>
      <c r="M55" s="26">
        <v>-888</v>
      </c>
      <c r="N55" s="37"/>
      <c r="O55" s="26">
        <f t="shared" si="4"/>
        <v>-378</v>
      </c>
      <c r="P55" s="37"/>
      <c r="Q55" s="44"/>
      <c r="R55" s="25"/>
      <c r="S55" s="26">
        <v>-23384</v>
      </c>
      <c r="T55" s="37"/>
      <c r="U55" s="26">
        <v>-23832</v>
      </c>
      <c r="V55" s="37"/>
      <c r="W55" s="26">
        <f t="shared" si="5"/>
        <v>448</v>
      </c>
    </row>
    <row r="56" spans="1:23" ht="14.1" customHeight="1" x14ac:dyDescent="0.2">
      <c r="A56" s="49" t="s">
        <v>164</v>
      </c>
      <c r="B56" s="3"/>
      <c r="C56" s="3"/>
      <c r="D56" s="23"/>
      <c r="E56" s="26">
        <v>-86</v>
      </c>
      <c r="F56" s="37"/>
      <c r="G56" s="26">
        <v>1386</v>
      </c>
      <c r="H56" s="37"/>
      <c r="I56" s="26">
        <v>16846</v>
      </c>
      <c r="J56" s="37"/>
      <c r="K56" s="26">
        <v>14449</v>
      </c>
      <c r="L56" s="37"/>
      <c r="M56" s="26">
        <v>17450</v>
      </c>
      <c r="N56" s="37"/>
      <c r="O56" s="26">
        <f t="shared" si="4"/>
        <v>-17536</v>
      </c>
      <c r="P56" s="37"/>
      <c r="Q56" s="44"/>
      <c r="R56" s="25"/>
      <c r="S56" s="26">
        <v>18146</v>
      </c>
      <c r="T56" s="37"/>
      <c r="U56" s="26">
        <v>55933</v>
      </c>
      <c r="V56" s="37"/>
      <c r="W56" s="26">
        <f t="shared" si="5"/>
        <v>-37787</v>
      </c>
    </row>
    <row r="57" spans="1:23" ht="14.1" customHeight="1" x14ac:dyDescent="0.2">
      <c r="A57" s="28" t="s">
        <v>165</v>
      </c>
      <c r="B57" s="3"/>
      <c r="C57" s="3"/>
      <c r="D57" s="23"/>
      <c r="E57" s="26">
        <v>-1898</v>
      </c>
      <c r="F57" s="37"/>
      <c r="G57" s="26">
        <v>-3260</v>
      </c>
      <c r="H57" s="37"/>
      <c r="I57" s="26">
        <v>2095</v>
      </c>
      <c r="J57" s="37"/>
      <c r="K57" s="26">
        <v>-3108</v>
      </c>
      <c r="L57" s="37"/>
      <c r="M57" s="26">
        <v>-1609</v>
      </c>
      <c r="N57" s="37"/>
      <c r="O57" s="26">
        <f t="shared" si="4"/>
        <v>-289</v>
      </c>
      <c r="P57" s="37"/>
      <c r="Q57" s="44"/>
      <c r="R57" s="25"/>
      <c r="S57" s="26">
        <v>-3063</v>
      </c>
      <c r="T57" s="37"/>
      <c r="U57" s="26">
        <v>-4093</v>
      </c>
      <c r="V57" s="37"/>
      <c r="W57" s="26">
        <f t="shared" si="5"/>
        <v>1030</v>
      </c>
    </row>
    <row r="58" spans="1:23" ht="14.1" customHeight="1" x14ac:dyDescent="0.2">
      <c r="A58" s="28" t="s">
        <v>166</v>
      </c>
      <c r="B58" s="3"/>
      <c r="C58" s="3"/>
      <c r="D58" s="23"/>
      <c r="E58" s="26">
        <v>1898</v>
      </c>
      <c r="F58" s="37"/>
      <c r="G58" s="26">
        <v>3260</v>
      </c>
      <c r="H58" s="37"/>
      <c r="I58" s="26">
        <v>-2095</v>
      </c>
      <c r="J58" s="37"/>
      <c r="K58" s="26">
        <v>3108</v>
      </c>
      <c r="L58" s="37"/>
      <c r="M58" s="26">
        <v>1609</v>
      </c>
      <c r="N58" s="37"/>
      <c r="O58" s="26">
        <f t="shared" si="4"/>
        <v>289</v>
      </c>
      <c r="P58" s="37"/>
      <c r="Q58" s="44"/>
      <c r="R58" s="25"/>
      <c r="S58" s="26">
        <v>3063</v>
      </c>
      <c r="T58" s="37"/>
      <c r="U58" s="26">
        <v>4093</v>
      </c>
      <c r="V58" s="37"/>
      <c r="W58" s="26">
        <f t="shared" si="5"/>
        <v>-1030</v>
      </c>
    </row>
    <row r="59" spans="1:23" ht="14.1" customHeight="1" x14ac:dyDescent="0.2">
      <c r="A59" s="49" t="s">
        <v>167</v>
      </c>
      <c r="B59" s="3"/>
      <c r="C59" s="3"/>
      <c r="D59" s="23"/>
      <c r="E59" s="26">
        <v>-437</v>
      </c>
      <c r="F59" s="37"/>
      <c r="G59" s="26">
        <v>377</v>
      </c>
      <c r="H59" s="37"/>
      <c r="I59" s="26">
        <v>60</v>
      </c>
      <c r="J59" s="37"/>
      <c r="K59" s="26">
        <v>27</v>
      </c>
      <c r="L59" s="37"/>
      <c r="M59" s="26">
        <v>-67</v>
      </c>
      <c r="N59" s="37"/>
      <c r="O59" s="26">
        <f t="shared" si="4"/>
        <v>-370</v>
      </c>
      <c r="P59" s="37"/>
      <c r="Q59" s="44"/>
      <c r="R59" s="25"/>
      <c r="S59" s="26">
        <v>0</v>
      </c>
      <c r="T59" s="37"/>
      <c r="U59" s="26">
        <v>40</v>
      </c>
      <c r="V59" s="37"/>
      <c r="W59" s="26">
        <f t="shared" si="5"/>
        <v>-40</v>
      </c>
    </row>
    <row r="60" spans="1:23" ht="14.1" customHeight="1" x14ac:dyDescent="0.2">
      <c r="A60" s="28" t="s">
        <v>170</v>
      </c>
      <c r="B60" s="3"/>
      <c r="C60" s="3"/>
      <c r="D60" s="23"/>
      <c r="E60" s="26">
        <v>-58285</v>
      </c>
      <c r="F60" s="37"/>
      <c r="G60" s="26">
        <v>-4314</v>
      </c>
      <c r="H60" s="37"/>
      <c r="I60" s="26">
        <v>775</v>
      </c>
      <c r="J60" s="37"/>
      <c r="K60" s="26">
        <v>-1039111</v>
      </c>
      <c r="L60" s="37"/>
      <c r="M60" s="26">
        <v>0</v>
      </c>
      <c r="N60" s="37"/>
      <c r="O60" s="26">
        <f t="shared" si="4"/>
        <v>-58285</v>
      </c>
      <c r="P60" s="37"/>
      <c r="Q60" s="44"/>
      <c r="R60" s="25"/>
      <c r="S60" s="26">
        <v>-61824</v>
      </c>
      <c r="T60" s="37"/>
      <c r="U60" s="26">
        <v>0</v>
      </c>
      <c r="V60" s="37"/>
      <c r="W60" s="26">
        <f t="shared" si="5"/>
        <v>-61824</v>
      </c>
    </row>
    <row r="61" spans="1:23" ht="14.1" customHeight="1" x14ac:dyDescent="0.2">
      <c r="A61" s="3"/>
      <c r="B61" s="3"/>
      <c r="C61" s="3"/>
      <c r="D61" s="23"/>
      <c r="E61" s="56"/>
      <c r="F61" s="37"/>
      <c r="G61" s="56"/>
      <c r="H61" s="37"/>
      <c r="I61" s="56"/>
      <c r="J61" s="37"/>
      <c r="K61" s="56"/>
      <c r="L61" s="37"/>
      <c r="M61" s="56"/>
      <c r="N61" s="37"/>
      <c r="O61" s="56"/>
      <c r="P61" s="37"/>
      <c r="Q61" s="44"/>
      <c r="R61" s="25"/>
      <c r="S61" s="56"/>
      <c r="T61" s="37"/>
      <c r="U61" s="56"/>
      <c r="V61" s="37"/>
      <c r="W61" s="56"/>
    </row>
    <row r="62" spans="1:23" ht="15" customHeight="1" x14ac:dyDescent="0.2">
      <c r="A62" s="48" t="s">
        <v>111</v>
      </c>
      <c r="B62" s="3"/>
      <c r="C62" s="3"/>
      <c r="D62" s="23"/>
      <c r="E62" s="55">
        <v>259417</v>
      </c>
      <c r="F62" s="37"/>
      <c r="G62" s="55">
        <v>202054</v>
      </c>
      <c r="H62" s="37"/>
      <c r="I62" s="55">
        <v>105746</v>
      </c>
      <c r="J62" s="37"/>
      <c r="K62" s="55">
        <v>170899</v>
      </c>
      <c r="L62" s="37"/>
      <c r="M62" s="55">
        <v>226048</v>
      </c>
      <c r="N62" s="37"/>
      <c r="O62" s="55">
        <f>ROUND(E62-M62,0)</f>
        <v>33369</v>
      </c>
      <c r="P62" s="37"/>
      <c r="Q62" s="44"/>
      <c r="R62" s="25"/>
      <c r="S62" s="55">
        <v>567217</v>
      </c>
      <c r="T62" s="37"/>
      <c r="U62" s="55">
        <v>541787</v>
      </c>
      <c r="V62" s="37"/>
      <c r="W62" s="55">
        <f>ROUND(S62-U62,0)</f>
        <v>25430</v>
      </c>
    </row>
    <row r="63" spans="1:23" ht="15" customHeight="1" x14ac:dyDescent="0.2">
      <c r="B63" s="3"/>
      <c r="C63" s="3"/>
      <c r="E63" s="62"/>
      <c r="F63" s="37"/>
      <c r="G63" s="34"/>
      <c r="H63" s="37"/>
      <c r="I63" s="34"/>
      <c r="J63" s="37"/>
      <c r="K63" s="34"/>
      <c r="L63" s="37"/>
      <c r="M63" s="34"/>
      <c r="N63" s="37"/>
      <c r="O63" s="34"/>
      <c r="P63" s="141"/>
      <c r="Q63" s="44"/>
      <c r="R63" s="141"/>
      <c r="S63" s="62"/>
      <c r="T63" s="37"/>
      <c r="U63" s="34"/>
      <c r="V63" s="37"/>
      <c r="W63" s="34"/>
    </row>
    <row r="64" spans="1:23" ht="14.1" customHeight="1" x14ac:dyDescent="0.2">
      <c r="A64" s="3" t="s">
        <v>171</v>
      </c>
      <c r="B64" s="3"/>
      <c r="C64" s="21"/>
      <c r="D64" s="23"/>
      <c r="E64" s="26">
        <v>64296</v>
      </c>
      <c r="F64" s="37"/>
      <c r="G64" s="26">
        <v>65250</v>
      </c>
      <c r="H64" s="37"/>
      <c r="I64" s="26">
        <v>65872</v>
      </c>
      <c r="J64" s="37"/>
      <c r="K64" s="26">
        <v>65806</v>
      </c>
      <c r="L64" s="37"/>
      <c r="M64" s="26">
        <v>65653</v>
      </c>
      <c r="N64" s="37"/>
      <c r="O64" s="26">
        <f>ROUND(E64-M64,0)</f>
        <v>-1357</v>
      </c>
      <c r="P64" s="37"/>
      <c r="Q64" s="44"/>
      <c r="R64" s="25"/>
      <c r="S64" s="26">
        <v>65130</v>
      </c>
      <c r="T64" s="37"/>
      <c r="U64" s="26">
        <v>65604</v>
      </c>
      <c r="V64" s="37"/>
      <c r="W64" s="26">
        <f>ROUND(S64-U64,0)</f>
        <v>-474</v>
      </c>
    </row>
    <row r="65" spans="1:24" ht="14.1" customHeight="1" x14ac:dyDescent="0.2">
      <c r="A65" s="3"/>
      <c r="B65" s="3"/>
      <c r="C65" s="3"/>
      <c r="D65" s="23"/>
      <c r="F65" s="37"/>
      <c r="G65" s="37"/>
      <c r="H65" s="37"/>
      <c r="I65" s="37"/>
      <c r="J65" s="37"/>
      <c r="K65" s="37"/>
      <c r="L65" s="37"/>
      <c r="M65" s="37"/>
      <c r="N65" s="37"/>
      <c r="O65" s="37"/>
      <c r="P65" s="37"/>
      <c r="Q65" s="44"/>
      <c r="R65" s="35"/>
      <c r="T65" s="37"/>
      <c r="U65" s="37"/>
      <c r="V65" s="37"/>
      <c r="W65" s="37"/>
    </row>
    <row r="66" spans="1:24" ht="14.1" customHeight="1" x14ac:dyDescent="0.2">
      <c r="A66" s="3" t="s">
        <v>172</v>
      </c>
      <c r="B66" s="3"/>
      <c r="C66" s="21"/>
      <c r="D66" s="23"/>
      <c r="E66" s="57">
        <v>4.03</v>
      </c>
      <c r="F66" s="37"/>
      <c r="G66" s="57">
        <v>3.1</v>
      </c>
      <c r="H66" s="37"/>
      <c r="I66" s="57">
        <v>1.61</v>
      </c>
      <c r="J66" s="37"/>
      <c r="K66" s="57">
        <v>2.6</v>
      </c>
      <c r="L66" s="37"/>
      <c r="M66" s="57">
        <v>3.44</v>
      </c>
      <c r="N66" s="37"/>
      <c r="O66" s="57">
        <f>ROUND(E66-M66,2)</f>
        <v>0.59</v>
      </c>
      <c r="P66" s="37"/>
      <c r="Q66" s="44"/>
      <c r="R66" s="35"/>
      <c r="S66" s="57">
        <v>8.7100000000000009</v>
      </c>
      <c r="T66" s="37"/>
      <c r="U66" s="57">
        <v>8.26</v>
      </c>
      <c r="V66" s="37"/>
      <c r="W66" s="57">
        <f>ROUND(S66-U66,2)</f>
        <v>0.45</v>
      </c>
    </row>
    <row r="67" spans="1:24" ht="14.1" customHeight="1" x14ac:dyDescent="0.2">
      <c r="A67" s="2"/>
      <c r="B67" s="3"/>
      <c r="C67" s="2"/>
      <c r="D67" s="23"/>
      <c r="E67" s="61"/>
      <c r="F67" s="61"/>
      <c r="G67" s="61"/>
      <c r="H67" s="61"/>
      <c r="I67" s="61"/>
      <c r="J67" s="61"/>
      <c r="K67" s="61"/>
      <c r="L67" s="61"/>
      <c r="M67" s="61"/>
      <c r="N67" s="61"/>
      <c r="O67" s="61"/>
      <c r="P67" s="61"/>
      <c r="Q67" s="44"/>
      <c r="R67" s="35"/>
      <c r="S67" s="61"/>
      <c r="T67" s="61"/>
      <c r="U67" s="61"/>
      <c r="V67" s="61"/>
      <c r="W67" s="61"/>
    </row>
    <row r="68" spans="1:24" ht="14.1" customHeight="1" x14ac:dyDescent="0.2">
      <c r="A68" s="3"/>
      <c r="B68" s="3"/>
      <c r="C68" s="3"/>
      <c r="D68" s="23"/>
      <c r="F68" s="37"/>
      <c r="G68" s="21"/>
      <c r="H68" s="37"/>
      <c r="I68" s="21"/>
      <c r="J68" s="37"/>
      <c r="K68" s="21"/>
      <c r="L68" s="37"/>
      <c r="M68" s="21"/>
      <c r="N68" s="37"/>
      <c r="O68" s="21"/>
      <c r="P68" s="37"/>
      <c r="Q68" s="44"/>
      <c r="R68" s="25"/>
      <c r="T68" s="37"/>
      <c r="U68" s="21"/>
      <c r="V68" s="37"/>
      <c r="W68" s="21"/>
    </row>
    <row r="69" spans="1:24" ht="14.1" customHeight="1" x14ac:dyDescent="0.2">
      <c r="A69" s="48" t="s">
        <v>173</v>
      </c>
      <c r="B69" s="3"/>
      <c r="C69" s="3"/>
      <c r="D69" s="23"/>
      <c r="F69" s="37"/>
      <c r="G69" s="37"/>
      <c r="H69" s="37"/>
      <c r="I69" s="37"/>
      <c r="J69" s="37"/>
      <c r="K69" s="37"/>
      <c r="L69" s="37"/>
      <c r="M69" s="37"/>
      <c r="N69" s="37"/>
      <c r="O69" s="37"/>
      <c r="P69" s="37"/>
      <c r="Q69" s="44"/>
      <c r="R69" s="35"/>
      <c r="T69" s="37"/>
      <c r="U69" s="37"/>
      <c r="V69" s="37"/>
      <c r="W69" s="37"/>
    </row>
    <row r="70" spans="1:24" ht="14.1" customHeight="1" x14ac:dyDescent="0.2">
      <c r="A70" s="49" t="s">
        <v>109</v>
      </c>
      <c r="B70" s="3"/>
      <c r="C70" s="3"/>
      <c r="D70" s="23"/>
      <c r="E70" s="24">
        <v>-33440</v>
      </c>
      <c r="F70" s="37"/>
      <c r="G70" s="24">
        <v>40891</v>
      </c>
      <c r="H70" s="37"/>
      <c r="I70" s="24">
        <v>79348</v>
      </c>
      <c r="J70" s="37"/>
      <c r="K70" s="24">
        <v>43226</v>
      </c>
      <c r="L70" s="37"/>
      <c r="M70" s="24">
        <v>18343</v>
      </c>
      <c r="N70" s="37"/>
      <c r="O70" s="24">
        <f>ROUND(E70-M70,0)</f>
        <v>-51783</v>
      </c>
      <c r="P70" s="37"/>
      <c r="Q70" s="44"/>
      <c r="R70" s="25"/>
      <c r="S70" s="24">
        <v>86799</v>
      </c>
      <c r="T70" s="37"/>
      <c r="U70" s="24">
        <v>-17294</v>
      </c>
      <c r="V70" s="37"/>
      <c r="W70" s="24">
        <f>ROUND(S70-U70,0)</f>
        <v>104093</v>
      </c>
      <c r="X70" s="3"/>
    </row>
    <row r="71" spans="1:24" ht="14.1" customHeight="1" x14ac:dyDescent="0.2">
      <c r="A71" s="49" t="s">
        <v>174</v>
      </c>
      <c r="B71" s="3"/>
      <c r="C71" s="3"/>
      <c r="D71" s="23"/>
      <c r="E71" s="24">
        <v>-1293</v>
      </c>
      <c r="F71" s="37"/>
      <c r="G71" s="24">
        <v>5422</v>
      </c>
      <c r="H71" s="37"/>
      <c r="I71" s="24">
        <v>8325</v>
      </c>
      <c r="J71" s="37"/>
      <c r="K71" s="24">
        <v>5988</v>
      </c>
      <c r="L71" s="37"/>
      <c r="M71" s="24">
        <v>1970</v>
      </c>
      <c r="N71" s="37"/>
      <c r="O71" s="24">
        <f>ROUND(E71-M71,0)</f>
        <v>-3263</v>
      </c>
      <c r="P71" s="37"/>
      <c r="Q71" s="44"/>
      <c r="R71" s="35"/>
      <c r="S71" s="24">
        <v>12454</v>
      </c>
      <c r="T71" s="37"/>
      <c r="U71" s="24">
        <v>-6353</v>
      </c>
      <c r="V71" s="37"/>
      <c r="W71" s="24">
        <f>ROUND(S71-U71,0)</f>
        <v>18807</v>
      </c>
      <c r="X71" s="3"/>
    </row>
    <row r="72" spans="1:24" ht="14.1" customHeight="1" x14ac:dyDescent="0.2">
      <c r="F72" s="3"/>
      <c r="G72" s="3"/>
      <c r="H72" s="3"/>
      <c r="I72" s="3"/>
      <c r="J72" s="3"/>
      <c r="K72" s="3"/>
      <c r="L72" s="3"/>
      <c r="M72" s="3"/>
      <c r="T72" s="3"/>
      <c r="U72" s="3"/>
    </row>
    <row r="73" spans="1:24" ht="14.1" customHeight="1" x14ac:dyDescent="0.2">
      <c r="A73" s="130" t="s">
        <v>175</v>
      </c>
      <c r="E73" s="3"/>
      <c r="F73" s="3"/>
      <c r="G73" s="3"/>
      <c r="H73" s="3"/>
      <c r="I73" s="3"/>
      <c r="J73" s="3"/>
      <c r="K73" s="3"/>
      <c r="L73" s="3"/>
      <c r="M73" s="3"/>
      <c r="T73" s="3"/>
      <c r="U73" s="3"/>
    </row>
    <row r="74" spans="1:24" ht="14.1" customHeight="1" x14ac:dyDescent="0.2">
      <c r="A74" s="58" t="s">
        <v>176</v>
      </c>
      <c r="F74" s="3"/>
      <c r="G74" s="3"/>
      <c r="H74" s="3"/>
      <c r="I74" s="3"/>
      <c r="J74" s="3"/>
      <c r="K74" s="3"/>
      <c r="L74" s="3"/>
      <c r="M74" s="21"/>
      <c r="T74" s="3"/>
      <c r="U74" s="21"/>
    </row>
    <row r="75" spans="1:24" ht="14.1" customHeight="1" x14ac:dyDescent="0.2">
      <c r="F75" s="3"/>
      <c r="G75" s="3"/>
      <c r="H75" s="3"/>
      <c r="I75" s="3"/>
      <c r="J75" s="3"/>
      <c r="K75" s="3"/>
      <c r="L75" s="3"/>
      <c r="M75" s="21"/>
      <c r="T75" s="3"/>
      <c r="U75" s="21"/>
    </row>
  </sheetData>
  <mergeCells count="5">
    <mergeCell ref="A3:W3"/>
    <mergeCell ref="A2:W2"/>
    <mergeCell ref="A1:W1"/>
    <mergeCell ref="E5:M5"/>
    <mergeCell ref="S5:W5"/>
  </mergeCells>
  <pageMargins left="0.75" right="0.75" top="1" bottom="1" header="0.5" footer="0.5"/>
  <pageSetup scale="54" fitToHeight="2" orientation="landscape" r:id="rId1"/>
  <headerFooter>
    <oddFooter>&amp;L&amp;A</oddFooter>
  </headerFooter>
  <rowBreaks count="1" manualBreakCount="1">
    <brk id="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showGridLines="0" showRuler="0" zoomScaleNormal="100" workbookViewId="0">
      <selection sqref="A1:M1"/>
    </sheetView>
  </sheetViews>
  <sheetFormatPr defaultColWidth="13.7109375" defaultRowHeight="12.75" x14ac:dyDescent="0.2"/>
  <cols>
    <col min="1" max="1" width="57.7109375" customWidth="1"/>
    <col min="2" max="4" width="2.85546875" customWidth="1"/>
    <col min="5" max="5" width="14.85546875" customWidth="1"/>
    <col min="6" max="6" width="2.42578125" customWidth="1"/>
    <col min="7" max="7" width="15.140625" customWidth="1"/>
    <col min="8" max="8" width="2.42578125" customWidth="1"/>
    <col min="9" max="9" width="15.28515625" customWidth="1"/>
    <col min="10" max="10" width="2.42578125" customWidth="1"/>
    <col min="11" max="11" width="15.85546875" customWidth="1"/>
    <col min="12" max="12" width="2" customWidth="1"/>
    <col min="13" max="13" width="16.28515625" customWidth="1"/>
    <col min="14" max="14" width="11.85546875" customWidth="1"/>
  </cols>
  <sheetData>
    <row r="1" spans="1:14" ht="14.1" customHeight="1" x14ac:dyDescent="0.2">
      <c r="A1" s="156" t="s">
        <v>37</v>
      </c>
      <c r="B1" s="156"/>
      <c r="C1" s="156"/>
      <c r="D1" s="156"/>
      <c r="E1" s="156"/>
      <c r="F1" s="156"/>
      <c r="G1" s="156"/>
      <c r="H1" s="156"/>
      <c r="I1" s="156"/>
      <c r="J1" s="156"/>
      <c r="K1" s="156"/>
      <c r="L1" s="156"/>
      <c r="M1" s="156"/>
      <c r="N1" s="2"/>
    </row>
    <row r="2" spans="1:14" ht="14.1" customHeight="1" x14ac:dyDescent="0.2">
      <c r="A2" s="156" t="s">
        <v>53</v>
      </c>
      <c r="B2" s="156"/>
      <c r="C2" s="156"/>
      <c r="D2" s="156"/>
      <c r="E2" s="156"/>
      <c r="F2" s="156"/>
      <c r="G2" s="156"/>
      <c r="H2" s="156"/>
      <c r="I2" s="156"/>
      <c r="J2" s="156"/>
      <c r="K2" s="156"/>
      <c r="L2" s="156"/>
      <c r="M2" s="156"/>
      <c r="N2" s="2"/>
    </row>
    <row r="3" spans="1:14" ht="14.1" customHeight="1" x14ac:dyDescent="0.2">
      <c r="A3" s="161" t="s">
        <v>137</v>
      </c>
      <c r="B3" s="161"/>
      <c r="C3" s="161"/>
      <c r="D3" s="161"/>
      <c r="E3" s="161"/>
      <c r="F3" s="161"/>
      <c r="G3" s="161"/>
      <c r="H3" s="161"/>
      <c r="I3" s="161"/>
      <c r="J3" s="161"/>
      <c r="K3" s="161"/>
      <c r="L3" s="161"/>
      <c r="M3" s="161"/>
    </row>
    <row r="4" spans="1:14" ht="14.1" customHeight="1" x14ac:dyDescent="0.2">
      <c r="G4" s="3"/>
      <c r="H4" s="3"/>
      <c r="I4" s="3"/>
      <c r="J4" s="3"/>
      <c r="K4" s="3"/>
      <c r="L4" s="3"/>
      <c r="M4" s="3"/>
    </row>
    <row r="5" spans="1:14" ht="14.1" customHeight="1" x14ac:dyDescent="0.2">
      <c r="E5" s="1" t="s">
        <v>102</v>
      </c>
      <c r="F5" s="42"/>
      <c r="G5" s="1" t="s">
        <v>103</v>
      </c>
      <c r="H5" s="1"/>
      <c r="I5" s="1" t="s">
        <v>104</v>
      </c>
      <c r="J5" s="1"/>
      <c r="K5" s="1" t="s">
        <v>105</v>
      </c>
      <c r="L5" s="1"/>
      <c r="M5" s="1" t="s">
        <v>102</v>
      </c>
    </row>
    <row r="6" spans="1:14" ht="14.1" customHeight="1" x14ac:dyDescent="0.2">
      <c r="A6" s="3"/>
      <c r="B6" s="3"/>
      <c r="D6" s="3"/>
      <c r="E6" s="22">
        <v>2018</v>
      </c>
      <c r="F6" s="42"/>
      <c r="G6" s="22">
        <v>2018</v>
      </c>
      <c r="H6" s="1"/>
      <c r="I6" s="22">
        <v>2018</v>
      </c>
      <c r="J6" s="1"/>
      <c r="K6" s="22">
        <v>2017</v>
      </c>
      <c r="L6" s="1"/>
      <c r="M6" s="22">
        <v>2017</v>
      </c>
    </row>
    <row r="7" spans="1:14" ht="14.1" customHeight="1" x14ac:dyDescent="0.2">
      <c r="A7" s="2" t="s">
        <v>177</v>
      </c>
      <c r="B7" s="3"/>
      <c r="D7" s="3"/>
      <c r="E7" s="18"/>
      <c r="F7" s="42"/>
      <c r="G7" s="18"/>
      <c r="H7" s="1"/>
      <c r="I7" s="18"/>
      <c r="J7" s="1"/>
      <c r="K7" s="18"/>
      <c r="L7" s="1"/>
      <c r="M7" s="18"/>
    </row>
    <row r="8" spans="1:14" ht="14.1" customHeight="1" x14ac:dyDescent="0.2">
      <c r="A8" s="28" t="s">
        <v>178</v>
      </c>
      <c r="B8" s="3"/>
      <c r="C8" s="3"/>
      <c r="D8" s="3"/>
      <c r="E8" s="24">
        <v>39005212</v>
      </c>
      <c r="F8" s="25"/>
      <c r="G8" s="24">
        <v>36784954</v>
      </c>
      <c r="H8" s="37"/>
      <c r="I8" s="24">
        <v>37945260</v>
      </c>
      <c r="J8" s="37"/>
      <c r="K8" s="24">
        <v>38150820</v>
      </c>
      <c r="L8" s="37"/>
      <c r="M8" s="24">
        <v>36381742</v>
      </c>
      <c r="N8" s="3"/>
    </row>
    <row r="9" spans="1:14" ht="14.1" customHeight="1" x14ac:dyDescent="0.2">
      <c r="A9" s="28" t="s">
        <v>179</v>
      </c>
      <c r="B9" s="3"/>
      <c r="C9" s="3"/>
      <c r="D9" s="3"/>
      <c r="E9" s="26">
        <v>101069</v>
      </c>
      <c r="F9" s="35"/>
      <c r="G9" s="26">
        <v>108070</v>
      </c>
      <c r="H9" s="37"/>
      <c r="I9" s="26">
        <v>103983</v>
      </c>
      <c r="J9" s="37"/>
      <c r="K9" s="26">
        <v>100152</v>
      </c>
      <c r="L9" s="37"/>
      <c r="M9" s="26">
        <v>112931</v>
      </c>
      <c r="N9" s="3"/>
    </row>
    <row r="10" spans="1:14" ht="14.1" customHeight="1" x14ac:dyDescent="0.2">
      <c r="A10" s="28" t="s">
        <v>180</v>
      </c>
      <c r="B10" s="3"/>
      <c r="C10" s="3"/>
      <c r="D10" s="3"/>
      <c r="E10" s="26">
        <v>4779074</v>
      </c>
      <c r="F10" s="25"/>
      <c r="G10" s="26">
        <v>4558669</v>
      </c>
      <c r="H10" s="37"/>
      <c r="I10" s="26">
        <v>4437994</v>
      </c>
      <c r="J10" s="37"/>
      <c r="K10" s="26">
        <v>4400533</v>
      </c>
      <c r="L10" s="37"/>
      <c r="M10" s="26">
        <v>4322329</v>
      </c>
      <c r="N10" s="3"/>
    </row>
    <row r="11" spans="1:14" ht="14.1" customHeight="1" x14ac:dyDescent="0.2">
      <c r="A11" s="28" t="s">
        <v>181</v>
      </c>
      <c r="B11" s="3"/>
      <c r="C11" s="3"/>
      <c r="D11" s="3"/>
      <c r="E11" s="26">
        <v>1320050</v>
      </c>
      <c r="F11" s="25"/>
      <c r="G11" s="26">
        <v>1339252</v>
      </c>
      <c r="H11" s="37"/>
      <c r="I11" s="26">
        <v>1346930</v>
      </c>
      <c r="J11" s="37"/>
      <c r="K11" s="26">
        <v>1357624</v>
      </c>
      <c r="L11" s="37"/>
      <c r="M11" s="26">
        <v>1340146</v>
      </c>
      <c r="N11" s="3"/>
    </row>
    <row r="12" spans="1:14" ht="14.1" customHeight="1" x14ac:dyDescent="0.2">
      <c r="A12" s="28" t="s">
        <v>182</v>
      </c>
      <c r="B12" s="3"/>
      <c r="C12" s="3"/>
      <c r="D12" s="3"/>
      <c r="E12" s="26">
        <v>5976301</v>
      </c>
      <c r="F12" s="25"/>
      <c r="G12" s="26">
        <v>5981092</v>
      </c>
      <c r="H12" s="37"/>
      <c r="I12" s="26">
        <v>6005892</v>
      </c>
      <c r="J12" s="37"/>
      <c r="K12" s="26">
        <v>6083388</v>
      </c>
      <c r="L12" s="37"/>
      <c r="M12" s="26">
        <v>6020336</v>
      </c>
      <c r="N12" s="3"/>
    </row>
    <row r="13" spans="1:14" ht="14.1" customHeight="1" x14ac:dyDescent="0.2">
      <c r="A13" s="28" t="s">
        <v>183</v>
      </c>
      <c r="B13" s="3"/>
      <c r="C13" s="3"/>
      <c r="D13" s="3"/>
      <c r="E13" s="26">
        <v>229928</v>
      </c>
      <c r="F13" s="25"/>
      <c r="G13" s="26">
        <v>123028</v>
      </c>
      <c r="H13" s="37"/>
      <c r="I13" s="26">
        <v>130430</v>
      </c>
      <c r="J13" s="37"/>
      <c r="K13" s="26">
        <v>93304</v>
      </c>
      <c r="L13" s="37"/>
      <c r="M13" s="26">
        <v>80582</v>
      </c>
      <c r="N13" s="3"/>
    </row>
    <row r="14" spans="1:14" ht="14.1" customHeight="1" x14ac:dyDescent="0.2">
      <c r="A14" s="28" t="s">
        <v>184</v>
      </c>
      <c r="B14" s="3"/>
      <c r="C14" s="3"/>
      <c r="D14" s="3"/>
      <c r="E14" s="51">
        <v>1706979</v>
      </c>
      <c r="F14" s="25"/>
      <c r="G14" s="51">
        <v>1605562</v>
      </c>
      <c r="H14" s="37"/>
      <c r="I14" s="51">
        <v>1512147</v>
      </c>
      <c r="J14" s="37"/>
      <c r="K14" s="51">
        <v>1505332</v>
      </c>
      <c r="L14" s="37"/>
      <c r="M14" s="51">
        <v>1419592</v>
      </c>
      <c r="N14" s="3"/>
    </row>
    <row r="15" spans="1:14" ht="14.1" customHeight="1" x14ac:dyDescent="0.2">
      <c r="A15" s="19" t="s">
        <v>185</v>
      </c>
      <c r="B15" s="3"/>
      <c r="E15" s="53">
        <v>53118613</v>
      </c>
      <c r="F15" s="25"/>
      <c r="G15" s="53">
        <f>ROUND(SUM(G8:G14),0)</f>
        <v>50500627</v>
      </c>
      <c r="H15" s="37"/>
      <c r="I15" s="53">
        <f>ROUND(SUM(I8:I14),0)</f>
        <v>51482636</v>
      </c>
      <c r="J15" s="37"/>
      <c r="K15" s="53">
        <f>ROUND(SUM(K8:K14),0)</f>
        <v>51691153</v>
      </c>
      <c r="L15" s="37"/>
      <c r="M15" s="53">
        <f>ROUND(SUM(M8:M14),0)</f>
        <v>49677658</v>
      </c>
      <c r="N15" s="3"/>
    </row>
    <row r="16" spans="1:14" ht="14.1" customHeight="1" x14ac:dyDescent="0.2">
      <c r="A16" s="28" t="s">
        <v>186</v>
      </c>
      <c r="E16" s="26">
        <v>1730489</v>
      </c>
      <c r="F16" s="25"/>
      <c r="G16" s="26">
        <v>1397679</v>
      </c>
      <c r="H16" s="37"/>
      <c r="I16" s="26">
        <v>1510407</v>
      </c>
      <c r="J16" s="37"/>
      <c r="K16" s="26">
        <v>1303524</v>
      </c>
      <c r="L16" s="37"/>
      <c r="M16" s="26">
        <v>1204590</v>
      </c>
      <c r="N16" s="3"/>
    </row>
    <row r="17" spans="1:14" ht="14.1" customHeight="1" x14ac:dyDescent="0.2">
      <c r="A17" s="28" t="s">
        <v>187</v>
      </c>
      <c r="E17" s="26">
        <v>455296</v>
      </c>
      <c r="F17" s="25"/>
      <c r="G17" s="26">
        <v>400160</v>
      </c>
      <c r="H17" s="37"/>
      <c r="I17" s="26">
        <v>408338</v>
      </c>
      <c r="J17" s="37"/>
      <c r="K17" s="26">
        <v>392721</v>
      </c>
      <c r="L17" s="37"/>
      <c r="M17" s="26">
        <v>420111</v>
      </c>
      <c r="N17" s="3"/>
    </row>
    <row r="18" spans="1:14" ht="14.1" customHeight="1" x14ac:dyDescent="0.2">
      <c r="A18" s="28" t="s">
        <v>188</v>
      </c>
      <c r="E18" s="26">
        <v>2779556</v>
      </c>
      <c r="F18" s="25"/>
      <c r="G18" s="26">
        <v>2617382</v>
      </c>
      <c r="H18" s="37"/>
      <c r="I18" s="26">
        <v>2620515</v>
      </c>
      <c r="J18" s="37"/>
      <c r="K18" s="26">
        <v>2338481</v>
      </c>
      <c r="L18" s="37"/>
      <c r="M18" s="26">
        <v>2411777</v>
      </c>
      <c r="N18" s="3"/>
    </row>
    <row r="19" spans="1:14" ht="14.1" customHeight="1" x14ac:dyDescent="0.2">
      <c r="A19" s="28" t="s">
        <v>189</v>
      </c>
      <c r="E19" s="26">
        <v>769324</v>
      </c>
      <c r="F19" s="25"/>
      <c r="G19" s="26">
        <v>789429</v>
      </c>
      <c r="H19" s="37"/>
      <c r="I19" s="26">
        <v>810554</v>
      </c>
      <c r="J19" s="37"/>
      <c r="K19" s="26">
        <v>782027</v>
      </c>
      <c r="L19" s="37"/>
      <c r="M19" s="26">
        <v>779118</v>
      </c>
      <c r="N19" s="3"/>
    </row>
    <row r="20" spans="1:14" ht="14.1" customHeight="1" x14ac:dyDescent="0.2">
      <c r="A20" s="28" t="s">
        <v>190</v>
      </c>
      <c r="E20" s="26">
        <v>3211145</v>
      </c>
      <c r="F20" s="25"/>
      <c r="G20" s="26">
        <v>3205667</v>
      </c>
      <c r="H20" s="37"/>
      <c r="I20" s="26">
        <v>3245851</v>
      </c>
      <c r="J20" s="37"/>
      <c r="K20" s="26">
        <v>3239824</v>
      </c>
      <c r="L20" s="37"/>
      <c r="M20" s="26">
        <v>3315237</v>
      </c>
      <c r="N20" s="3"/>
    </row>
    <row r="21" spans="1:14" ht="14.1" customHeight="1" x14ac:dyDescent="0.2">
      <c r="A21" s="28" t="s">
        <v>191</v>
      </c>
      <c r="E21" s="51">
        <v>908219</v>
      </c>
      <c r="F21" s="25"/>
      <c r="G21" s="51">
        <v>855553</v>
      </c>
      <c r="H21" s="37"/>
      <c r="I21" s="51">
        <v>876522</v>
      </c>
      <c r="J21" s="37"/>
      <c r="K21" s="51">
        <v>767088</v>
      </c>
      <c r="L21" s="37"/>
      <c r="M21" s="51">
        <v>885540</v>
      </c>
      <c r="N21" s="3"/>
    </row>
    <row r="22" spans="1:14" ht="15" customHeight="1" x14ac:dyDescent="0.2">
      <c r="A22" s="19" t="s">
        <v>117</v>
      </c>
      <c r="E22" s="55">
        <v>62972642</v>
      </c>
      <c r="F22" s="25"/>
      <c r="G22" s="55">
        <f>ROUND(SUM(G15:G21),0)</f>
        <v>59766497</v>
      </c>
      <c r="H22" s="37"/>
      <c r="I22" s="55">
        <f>ROUND(SUM(I15:I21),0)</f>
        <v>60954823</v>
      </c>
      <c r="J22" s="37"/>
      <c r="K22" s="55">
        <f>ROUND(SUM(K15:K21),0)</f>
        <v>60514818</v>
      </c>
      <c r="L22" s="37"/>
      <c r="M22" s="63">
        <f>ROUND(SUM(M15:M21),0)</f>
        <v>58694031</v>
      </c>
      <c r="N22" s="3"/>
    </row>
    <row r="23" spans="1:14" ht="15" customHeight="1" x14ac:dyDescent="0.2">
      <c r="E23" s="34"/>
      <c r="F23" s="25"/>
      <c r="G23" s="34"/>
      <c r="H23" s="37"/>
      <c r="I23" s="34"/>
      <c r="J23" s="37"/>
      <c r="K23" s="34"/>
      <c r="L23" s="37"/>
      <c r="M23" s="34"/>
      <c r="N23" s="3"/>
    </row>
    <row r="24" spans="1:14" ht="14.1" customHeight="1" x14ac:dyDescent="0.2">
      <c r="A24" s="2" t="s">
        <v>192</v>
      </c>
      <c r="B24" s="3"/>
      <c r="D24" s="3"/>
      <c r="E24" s="37"/>
      <c r="F24" s="25"/>
      <c r="G24" s="37"/>
      <c r="H24" s="37"/>
      <c r="I24" s="37"/>
      <c r="J24" s="37"/>
      <c r="K24" s="37"/>
      <c r="L24" s="37"/>
      <c r="M24" s="37"/>
      <c r="N24" s="3"/>
    </row>
    <row r="25" spans="1:14" ht="14.1" customHeight="1" x14ac:dyDescent="0.2">
      <c r="A25" s="28" t="s">
        <v>193</v>
      </c>
      <c r="E25" s="24">
        <v>25139148</v>
      </c>
      <c r="F25" s="25"/>
      <c r="G25" s="24">
        <v>22286622</v>
      </c>
      <c r="H25" s="37"/>
      <c r="I25" s="24">
        <v>22645243</v>
      </c>
      <c r="J25" s="37"/>
      <c r="K25" s="24">
        <v>22363241</v>
      </c>
      <c r="L25" s="37"/>
      <c r="M25" s="24">
        <v>21084562</v>
      </c>
      <c r="N25" s="3"/>
    </row>
    <row r="26" spans="1:14" ht="14.1" customHeight="1" x14ac:dyDescent="0.2">
      <c r="A26" s="28" t="s">
        <v>194</v>
      </c>
      <c r="E26" s="26">
        <v>16751379</v>
      </c>
      <c r="F26" s="25"/>
      <c r="G26" s="26">
        <v>16513668</v>
      </c>
      <c r="H26" s="37"/>
      <c r="I26" s="26">
        <v>16661602</v>
      </c>
      <c r="J26" s="37"/>
      <c r="K26" s="26">
        <v>16227642</v>
      </c>
      <c r="L26" s="37"/>
      <c r="M26" s="26">
        <v>16370090</v>
      </c>
      <c r="N26" s="3"/>
    </row>
    <row r="27" spans="1:14" ht="14.1" customHeight="1" x14ac:dyDescent="0.2">
      <c r="A27" s="28" t="s">
        <v>195</v>
      </c>
      <c r="E27" s="26">
        <v>5424347</v>
      </c>
      <c r="F27" s="25"/>
      <c r="G27" s="26">
        <v>5334210</v>
      </c>
      <c r="H27" s="37"/>
      <c r="I27" s="26">
        <v>5361149</v>
      </c>
      <c r="J27" s="37"/>
      <c r="K27" s="26">
        <v>4992074</v>
      </c>
      <c r="L27" s="37"/>
      <c r="M27" s="26">
        <v>4899367</v>
      </c>
      <c r="N27" s="3"/>
    </row>
    <row r="28" spans="1:14" ht="14.1" customHeight="1" x14ac:dyDescent="0.2">
      <c r="A28" s="28" t="s">
        <v>196</v>
      </c>
      <c r="E28" s="26">
        <v>482235</v>
      </c>
      <c r="F28" s="25"/>
      <c r="G28" s="26">
        <v>412846</v>
      </c>
      <c r="H28" s="37"/>
      <c r="I28" s="26">
        <v>483708</v>
      </c>
      <c r="J28" s="37"/>
      <c r="K28" s="26">
        <v>488739</v>
      </c>
      <c r="L28" s="37"/>
      <c r="M28" s="26">
        <v>415692</v>
      </c>
      <c r="N28" s="3"/>
    </row>
    <row r="29" spans="1:14" ht="14.1" customHeight="1" x14ac:dyDescent="0.2">
      <c r="A29" s="28" t="s">
        <v>197</v>
      </c>
      <c r="E29" s="26">
        <v>1883848</v>
      </c>
      <c r="F29" s="25"/>
      <c r="G29" s="26">
        <v>2009514</v>
      </c>
      <c r="H29" s="37"/>
      <c r="I29" s="26">
        <v>2085631</v>
      </c>
      <c r="J29" s="37"/>
      <c r="K29" s="26">
        <v>2198309</v>
      </c>
      <c r="L29" s="37"/>
      <c r="M29" s="26">
        <v>3180545</v>
      </c>
      <c r="N29" s="3"/>
    </row>
    <row r="30" spans="1:14" ht="14.1" customHeight="1" x14ac:dyDescent="0.2">
      <c r="A30" s="28" t="s">
        <v>198</v>
      </c>
      <c r="E30" s="26">
        <v>1213595</v>
      </c>
      <c r="F30" s="25"/>
      <c r="G30" s="26">
        <v>1094826</v>
      </c>
      <c r="H30" s="37"/>
      <c r="I30" s="26">
        <v>1167596</v>
      </c>
      <c r="J30" s="37"/>
      <c r="K30" s="26">
        <v>1102975</v>
      </c>
      <c r="L30" s="37"/>
      <c r="M30" s="26">
        <v>1061352</v>
      </c>
      <c r="N30" s="3"/>
    </row>
    <row r="31" spans="1:14" ht="14.1" customHeight="1" x14ac:dyDescent="0.2">
      <c r="A31" s="28" t="s">
        <v>199</v>
      </c>
      <c r="E31" s="26">
        <v>2787975</v>
      </c>
      <c r="F31" s="25"/>
      <c r="G31" s="26">
        <v>2788111</v>
      </c>
      <c r="H31" s="37"/>
      <c r="I31" s="26">
        <v>2788240</v>
      </c>
      <c r="J31" s="37"/>
      <c r="K31" s="26">
        <v>2788365</v>
      </c>
      <c r="L31" s="37"/>
      <c r="M31" s="26">
        <v>2788480</v>
      </c>
      <c r="N31" s="3"/>
    </row>
    <row r="32" spans="1:14" ht="14.1" customHeight="1" x14ac:dyDescent="0.2">
      <c r="A32" s="28" t="s">
        <v>200</v>
      </c>
      <c r="E32" s="51">
        <v>710792</v>
      </c>
      <c r="F32" s="25"/>
      <c r="G32" s="51">
        <v>724998</v>
      </c>
      <c r="H32" s="37"/>
      <c r="I32" s="51">
        <v>753393</v>
      </c>
      <c r="J32" s="37"/>
      <c r="K32" s="51">
        <v>783938</v>
      </c>
      <c r="L32" s="37"/>
      <c r="M32" s="51">
        <v>796825</v>
      </c>
      <c r="N32" s="3"/>
    </row>
    <row r="33" spans="1:14" ht="14.1" customHeight="1" x14ac:dyDescent="0.2">
      <c r="A33" s="64" t="s">
        <v>201</v>
      </c>
      <c r="E33" s="53">
        <v>54393319</v>
      </c>
      <c r="F33" s="25"/>
      <c r="G33" s="53">
        <f>ROUND(SUM(G25:G32),0)</f>
        <v>51164795</v>
      </c>
      <c r="H33" s="37"/>
      <c r="I33" s="53">
        <f>ROUND(SUM(I25:I32),0)</f>
        <v>51946562</v>
      </c>
      <c r="J33" s="37"/>
      <c r="K33" s="53">
        <f>ROUND(SUM(K25:K32),0)</f>
        <v>50945283</v>
      </c>
      <c r="L33" s="37"/>
      <c r="M33" s="53">
        <f>ROUND(SUM(M25:M32),0)</f>
        <v>50596913</v>
      </c>
      <c r="N33" s="3"/>
    </row>
    <row r="34" spans="1:14" ht="14.1" customHeight="1" x14ac:dyDescent="0.2">
      <c r="C34" s="3"/>
      <c r="D34" s="1"/>
      <c r="E34" s="37"/>
      <c r="F34" s="25"/>
      <c r="G34" s="37"/>
      <c r="H34" s="37"/>
      <c r="I34" s="37"/>
      <c r="J34" s="37"/>
      <c r="K34" s="37"/>
      <c r="L34" s="37"/>
      <c r="M34" s="37"/>
      <c r="N34" s="3"/>
    </row>
    <row r="35" spans="1:14" ht="14.1" customHeight="1" x14ac:dyDescent="0.2">
      <c r="A35" s="3" t="s">
        <v>202</v>
      </c>
      <c r="E35" s="37"/>
      <c r="F35" s="25"/>
      <c r="G35" s="37"/>
      <c r="H35" s="37"/>
      <c r="I35" s="37"/>
      <c r="J35" s="37"/>
      <c r="K35" s="37"/>
      <c r="L35" s="37"/>
      <c r="M35" s="37"/>
      <c r="N35" s="3"/>
    </row>
    <row r="36" spans="1:14" ht="14.1" customHeight="1" x14ac:dyDescent="0.2">
      <c r="A36" s="28" t="s">
        <v>203</v>
      </c>
      <c r="C36" s="3"/>
      <c r="D36" s="3"/>
      <c r="E36" s="26">
        <v>791</v>
      </c>
      <c r="F36" s="25"/>
      <c r="G36" s="26">
        <v>791</v>
      </c>
      <c r="H36" s="37"/>
      <c r="I36" s="26">
        <v>791</v>
      </c>
      <c r="J36" s="37"/>
      <c r="K36" s="26">
        <v>791</v>
      </c>
      <c r="L36" s="37"/>
      <c r="M36" s="26">
        <v>791</v>
      </c>
      <c r="N36" s="3"/>
    </row>
    <row r="37" spans="1:14" ht="14.1" customHeight="1" x14ac:dyDescent="0.2">
      <c r="A37" s="28" t="s">
        <v>204</v>
      </c>
      <c r="E37" s="26">
        <v>1899144</v>
      </c>
      <c r="F37" s="25"/>
      <c r="G37" s="26">
        <v>1887336</v>
      </c>
      <c r="H37" s="37"/>
      <c r="I37" s="26">
        <v>1880352</v>
      </c>
      <c r="J37" s="37"/>
      <c r="K37" s="26">
        <v>1870906</v>
      </c>
      <c r="L37" s="37"/>
      <c r="M37" s="26">
        <v>1865699</v>
      </c>
      <c r="N37" s="3"/>
    </row>
    <row r="38" spans="1:14" ht="14.1" customHeight="1" x14ac:dyDescent="0.2">
      <c r="A38" s="28" t="s">
        <v>205</v>
      </c>
      <c r="E38" s="26">
        <v>7215526</v>
      </c>
      <c r="F38" s="25"/>
      <c r="G38" s="26">
        <v>6952170</v>
      </c>
      <c r="H38" s="37"/>
      <c r="I38" s="26">
        <v>6797545</v>
      </c>
      <c r="J38" s="37"/>
      <c r="K38" s="26">
        <v>6736265</v>
      </c>
      <c r="L38" s="37"/>
      <c r="M38" s="26">
        <v>5712590</v>
      </c>
    </row>
    <row r="39" spans="1:14" ht="14.1" customHeight="1" x14ac:dyDescent="0.2">
      <c r="A39" s="28" t="s">
        <v>206</v>
      </c>
      <c r="E39" s="51">
        <v>-1348943</v>
      </c>
      <c r="F39" s="25"/>
      <c r="G39" s="51">
        <v>-1243566</v>
      </c>
      <c r="H39" s="37"/>
      <c r="I39" s="51">
        <v>-1098823</v>
      </c>
      <c r="J39" s="37"/>
      <c r="K39" s="51">
        <v>-1102058</v>
      </c>
      <c r="L39" s="37"/>
      <c r="M39" s="51">
        <v>-1107719</v>
      </c>
    </row>
    <row r="40" spans="1:14" ht="14.1" customHeight="1" x14ac:dyDescent="0.2">
      <c r="A40" s="28" t="s">
        <v>207</v>
      </c>
      <c r="E40" s="67"/>
      <c r="F40" s="25"/>
      <c r="G40" s="67"/>
      <c r="H40" s="37"/>
      <c r="I40" s="67"/>
      <c r="J40" s="37"/>
      <c r="K40" s="67"/>
      <c r="L40" s="37"/>
      <c r="M40" s="67"/>
    </row>
    <row r="41" spans="1:14" ht="14.1" customHeight="1" x14ac:dyDescent="0.2">
      <c r="A41" s="129" t="s">
        <v>208</v>
      </c>
      <c r="E41" s="26">
        <v>-119298</v>
      </c>
      <c r="F41" s="25"/>
      <c r="G41" s="26">
        <v>-142187</v>
      </c>
      <c r="H41" s="37"/>
      <c r="I41" s="26">
        <v>-87510</v>
      </c>
      <c r="J41" s="37"/>
      <c r="K41" s="26">
        <v>-86350</v>
      </c>
      <c r="L41" s="37"/>
      <c r="M41" s="26">
        <v>-104456</v>
      </c>
      <c r="N41" s="3"/>
    </row>
    <row r="42" spans="1:14" ht="14.1" customHeight="1" x14ac:dyDescent="0.2">
      <c r="A42" s="19" t="s">
        <v>209</v>
      </c>
      <c r="E42" s="26">
        <v>982352</v>
      </c>
      <c r="F42" s="25"/>
      <c r="G42" s="26">
        <v>1198338</v>
      </c>
      <c r="H42" s="37"/>
      <c r="I42" s="26">
        <v>1567057</v>
      </c>
      <c r="J42" s="37"/>
      <c r="K42" s="26">
        <v>2200661</v>
      </c>
      <c r="L42" s="37"/>
      <c r="M42" s="26">
        <v>1770903</v>
      </c>
      <c r="N42" s="3"/>
    </row>
    <row r="43" spans="1:14" ht="14.1" customHeight="1" x14ac:dyDescent="0.2">
      <c r="A43" s="19" t="s">
        <v>210</v>
      </c>
      <c r="B43" s="3"/>
      <c r="D43" s="3"/>
      <c r="E43" s="51">
        <v>-50249</v>
      </c>
      <c r="F43" s="25"/>
      <c r="G43" s="51">
        <v>-51180</v>
      </c>
      <c r="H43" s="37"/>
      <c r="I43" s="51">
        <v>-51151</v>
      </c>
      <c r="J43" s="37"/>
      <c r="K43" s="51">
        <v>-50680</v>
      </c>
      <c r="L43" s="37"/>
      <c r="M43" s="51">
        <v>-40690</v>
      </c>
      <c r="N43" s="3"/>
    </row>
    <row r="44" spans="1:14" ht="14.1" customHeight="1" x14ac:dyDescent="0.2">
      <c r="A44" s="19" t="s">
        <v>211</v>
      </c>
      <c r="D44" s="3"/>
      <c r="E44" s="65">
        <v>8579323</v>
      </c>
      <c r="F44" s="25"/>
      <c r="G44" s="65">
        <f>ROUND(SUM(G36:G43),0)</f>
        <v>8601702</v>
      </c>
      <c r="H44" s="37"/>
      <c r="I44" s="65">
        <f>ROUND(SUM(I36:I43),0)</f>
        <v>9008261</v>
      </c>
      <c r="J44" s="37"/>
      <c r="K44" s="65">
        <f>ROUND(SUM(K36:K43),0)</f>
        <v>9569535</v>
      </c>
      <c r="L44" s="37"/>
      <c r="M44" s="65">
        <f>ROUND(SUM(M36:M43),0)</f>
        <v>8097118</v>
      </c>
    </row>
    <row r="45" spans="1:14" ht="15" customHeight="1" x14ac:dyDescent="0.2">
      <c r="A45" s="64" t="s">
        <v>212</v>
      </c>
      <c r="B45" s="3"/>
      <c r="C45" s="3"/>
      <c r="D45" s="3"/>
      <c r="E45" s="55">
        <v>62972642</v>
      </c>
      <c r="F45" s="25"/>
      <c r="G45" s="55">
        <f>ROUND(SUM(G33,G44),0)</f>
        <v>59766497</v>
      </c>
      <c r="H45" s="37"/>
      <c r="I45" s="55">
        <f>ROUND(SUM(I33,I44),0)</f>
        <v>60954823</v>
      </c>
      <c r="J45" s="37"/>
      <c r="K45" s="55">
        <f>ROUND(SUM(K33,K44),0)</f>
        <v>60514818</v>
      </c>
      <c r="L45" s="37"/>
      <c r="M45" s="55">
        <f>ROUND(SUM(M33,M44),0)</f>
        <v>58694031</v>
      </c>
    </row>
    <row r="46" spans="1:14" ht="15" customHeight="1" x14ac:dyDescent="0.2">
      <c r="E46" s="33"/>
      <c r="F46" s="25"/>
      <c r="G46" s="34"/>
      <c r="H46" s="37"/>
      <c r="I46" s="34"/>
      <c r="J46" s="37"/>
      <c r="K46" s="34"/>
      <c r="L46" s="37"/>
      <c r="M46" s="34"/>
    </row>
    <row r="47" spans="1:14" ht="14.1" customHeight="1" x14ac:dyDescent="0.2">
      <c r="E47" s="21"/>
      <c r="F47" s="25"/>
      <c r="G47" s="37"/>
      <c r="H47" s="37"/>
      <c r="I47" s="37"/>
      <c r="J47" s="37"/>
      <c r="K47" s="37"/>
      <c r="L47" s="37"/>
      <c r="M47" s="37"/>
    </row>
    <row r="48" spans="1:14" ht="14.1" customHeight="1" x14ac:dyDescent="0.2">
      <c r="A48" s="3" t="s">
        <v>213</v>
      </c>
      <c r="B48" s="3"/>
      <c r="D48" s="3"/>
      <c r="E48" s="24">
        <v>7766518</v>
      </c>
      <c r="F48" s="35"/>
      <c r="G48" s="24">
        <f>ROUND(SUM(G44-SUM(G41:G43)),0)</f>
        <v>7596731</v>
      </c>
      <c r="H48" s="37"/>
      <c r="I48" s="24">
        <f>ROUND(SUM(I44-SUM(I41:I43)),0)</f>
        <v>7579865</v>
      </c>
      <c r="J48" s="37"/>
      <c r="K48" s="24">
        <f>ROUND(SUM(K44-SUM(K41:K43)),0)</f>
        <v>7505904</v>
      </c>
      <c r="L48" s="37"/>
      <c r="M48" s="24">
        <f>ROUND(SUM(M44-SUM(M41:M43)),0)</f>
        <v>6471361</v>
      </c>
    </row>
    <row r="49" spans="1:13" ht="14.1" customHeight="1" x14ac:dyDescent="0.2">
      <c r="A49" s="39"/>
      <c r="B49" s="3"/>
      <c r="C49" s="3"/>
      <c r="D49" s="3"/>
      <c r="E49" s="3"/>
      <c r="F49" s="23"/>
      <c r="G49" s="3"/>
      <c r="H49" s="3"/>
      <c r="I49" s="3"/>
      <c r="J49" s="3"/>
      <c r="K49" s="3"/>
      <c r="L49" s="3"/>
      <c r="M49" s="3"/>
    </row>
    <row r="50" spans="1:13" ht="14.1" customHeight="1" x14ac:dyDescent="0.2">
      <c r="A50" s="183" t="s">
        <v>214</v>
      </c>
      <c r="B50" s="183"/>
      <c r="C50" s="183"/>
      <c r="D50" s="183"/>
      <c r="E50" s="183"/>
      <c r="F50" s="181"/>
      <c r="G50" s="181"/>
      <c r="H50" s="182"/>
      <c r="I50" s="182"/>
      <c r="J50" s="3"/>
      <c r="K50" s="3"/>
      <c r="L50" s="3"/>
      <c r="M50" s="3"/>
    </row>
    <row r="51" spans="1:13" ht="15.75" customHeight="1" x14ac:dyDescent="0.2">
      <c r="A51" s="165" t="s">
        <v>215</v>
      </c>
      <c r="B51" s="166"/>
      <c r="C51" s="166"/>
      <c r="D51" s="166"/>
      <c r="E51" s="166"/>
      <c r="F51" s="166"/>
      <c r="G51" s="166"/>
      <c r="H51" s="166"/>
      <c r="I51" s="166"/>
      <c r="J51" s="3"/>
      <c r="K51" s="3"/>
      <c r="L51" s="3"/>
      <c r="M51" s="3"/>
    </row>
    <row r="52" spans="1:13" ht="15.75" customHeight="1" x14ac:dyDescent="0.2">
      <c r="A52" s="3"/>
      <c r="B52" s="68"/>
      <c r="C52" s="68"/>
      <c r="D52" s="68"/>
      <c r="E52" s="3"/>
      <c r="F52" s="23"/>
      <c r="G52" s="3"/>
      <c r="H52" s="3"/>
      <c r="I52" s="3"/>
      <c r="J52" s="3"/>
      <c r="K52" s="3"/>
      <c r="L52" s="3"/>
      <c r="M52" s="3"/>
    </row>
    <row r="53" spans="1:13" ht="15.75" customHeight="1" x14ac:dyDescent="0.2">
      <c r="A53" s="3"/>
      <c r="B53" s="68"/>
      <c r="C53" s="68"/>
      <c r="D53" s="68"/>
      <c r="E53" s="3"/>
      <c r="F53" s="23"/>
      <c r="G53" s="3"/>
      <c r="H53" s="3"/>
      <c r="I53" s="3"/>
      <c r="J53" s="3"/>
      <c r="K53" s="3"/>
      <c r="L53" s="3"/>
      <c r="M53" s="3"/>
    </row>
  </sheetData>
  <mergeCells count="4">
    <mergeCell ref="A3:M3"/>
    <mergeCell ref="A1:M1"/>
    <mergeCell ref="A2:M2"/>
    <mergeCell ref="A51:I51"/>
  </mergeCells>
  <pageMargins left="0.75" right="0.75" top="1" bottom="1" header="0.5" footer="0.5"/>
  <pageSetup scale="61" orientation="landscape" r:id="rId1"/>
  <headerFooter differentFirst="1">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showGridLines="0" showRuler="0" zoomScaleNormal="100" workbookViewId="0">
      <selection sqref="A1:W1"/>
    </sheetView>
  </sheetViews>
  <sheetFormatPr defaultColWidth="13.7109375" defaultRowHeight="12.75" x14ac:dyDescent="0.2"/>
  <cols>
    <col min="1" max="1" width="56" customWidth="1"/>
    <col min="2" max="3" width="2.85546875" customWidth="1"/>
    <col min="4" max="4" width="2" customWidth="1"/>
    <col min="5" max="5" width="11.7109375" customWidth="1"/>
    <col min="6" max="6" width="2" customWidth="1"/>
    <col min="7" max="7" width="11.7109375" customWidth="1"/>
    <col min="8" max="8" width="2" customWidth="1"/>
    <col min="9" max="9" width="11.7109375" customWidth="1"/>
    <col min="10" max="10" width="2" customWidth="1"/>
    <col min="11" max="11" width="11.7109375" customWidth="1"/>
    <col min="12" max="12" width="2" customWidth="1"/>
    <col min="13" max="13" width="11.7109375" customWidth="1"/>
    <col min="14" max="14" width="2" customWidth="1"/>
    <col min="15" max="15" width="12.7109375" customWidth="1"/>
    <col min="16" max="16" width="2" customWidth="1"/>
    <col min="17" max="17" width="1.140625" customWidth="1"/>
    <col min="18" max="18" width="2" customWidth="1"/>
    <col min="19" max="19" width="14" customWidth="1"/>
    <col min="20" max="20" width="2" customWidth="1"/>
    <col min="21" max="21" width="14" customWidth="1"/>
    <col min="22" max="22" width="2" customWidth="1"/>
    <col min="23" max="23" width="12.42578125" customWidth="1"/>
    <col min="24" max="24" width="9.28515625" customWidth="1"/>
  </cols>
  <sheetData>
    <row r="1" spans="1:23" ht="14.1" customHeight="1" x14ac:dyDescent="0.2">
      <c r="A1" s="156" t="s">
        <v>37</v>
      </c>
      <c r="B1" s="156"/>
      <c r="C1" s="156"/>
      <c r="D1" s="156"/>
      <c r="E1" s="156"/>
      <c r="F1" s="156"/>
      <c r="G1" s="156"/>
      <c r="H1" s="156"/>
      <c r="I1" s="156"/>
      <c r="J1" s="156"/>
      <c r="K1" s="156"/>
      <c r="L1" s="156"/>
      <c r="M1" s="156"/>
      <c r="N1" s="156"/>
      <c r="O1" s="156"/>
      <c r="P1" s="156"/>
      <c r="Q1" s="156"/>
      <c r="R1" s="156"/>
      <c r="S1" s="156"/>
      <c r="T1" s="156"/>
      <c r="U1" s="156"/>
      <c r="V1" s="156"/>
      <c r="W1" s="156"/>
    </row>
    <row r="2" spans="1:23" ht="14.1" customHeight="1" x14ac:dyDescent="0.2">
      <c r="A2" s="156" t="s">
        <v>119</v>
      </c>
      <c r="B2" s="156"/>
      <c r="C2" s="156"/>
      <c r="D2" s="156"/>
      <c r="E2" s="156"/>
      <c r="F2" s="156"/>
      <c r="G2" s="156"/>
      <c r="H2" s="156"/>
      <c r="I2" s="156"/>
      <c r="J2" s="156"/>
      <c r="K2" s="156"/>
      <c r="L2" s="156"/>
      <c r="M2" s="156"/>
      <c r="N2" s="156"/>
      <c r="O2" s="156"/>
      <c r="P2" s="156"/>
      <c r="Q2" s="156"/>
      <c r="R2" s="156"/>
      <c r="S2" s="156"/>
      <c r="T2" s="156"/>
      <c r="U2" s="156"/>
      <c r="V2" s="156"/>
      <c r="W2" s="156"/>
    </row>
    <row r="3" spans="1:23" ht="14.1" customHeight="1" x14ac:dyDescent="0.2">
      <c r="A3" s="160" t="s">
        <v>137</v>
      </c>
      <c r="B3" s="161"/>
      <c r="C3" s="161"/>
      <c r="D3" s="161"/>
      <c r="E3" s="161"/>
      <c r="F3" s="161"/>
      <c r="G3" s="161"/>
      <c r="H3" s="161"/>
      <c r="I3" s="161"/>
      <c r="J3" s="161"/>
      <c r="K3" s="161"/>
      <c r="L3" s="161"/>
      <c r="M3" s="161"/>
      <c r="N3" s="161"/>
      <c r="O3" s="161"/>
      <c r="P3" s="161"/>
      <c r="Q3" s="161"/>
      <c r="R3" s="161"/>
      <c r="S3" s="161"/>
      <c r="T3" s="161"/>
      <c r="U3" s="161"/>
      <c r="V3" s="161"/>
      <c r="W3" s="161"/>
    </row>
    <row r="4" spans="1:23" ht="14.1" customHeight="1" x14ac:dyDescent="0.2">
      <c r="A4" s="1"/>
      <c r="B4" s="1"/>
      <c r="C4" s="1"/>
      <c r="D4" s="42"/>
      <c r="E4" s="1"/>
      <c r="F4" s="1"/>
      <c r="G4" s="1"/>
      <c r="H4" s="1"/>
      <c r="I4" s="1"/>
      <c r="J4" s="1"/>
      <c r="K4" s="1"/>
      <c r="L4" s="1"/>
      <c r="M4" s="1"/>
      <c r="N4" s="1"/>
      <c r="O4" s="1"/>
      <c r="P4" s="1"/>
      <c r="Q4" s="1"/>
      <c r="R4" s="42"/>
      <c r="S4" s="1"/>
      <c r="T4" s="1"/>
      <c r="U4" s="1"/>
      <c r="V4" s="1"/>
      <c r="W4" s="1"/>
    </row>
    <row r="5" spans="1:23" ht="14.1" customHeight="1" x14ac:dyDescent="0.2">
      <c r="A5" s="3"/>
      <c r="B5" s="3"/>
      <c r="C5" s="3"/>
      <c r="F5" s="3"/>
      <c r="G5" s="3"/>
      <c r="H5" s="3"/>
      <c r="I5" s="3"/>
      <c r="J5" s="3"/>
      <c r="K5" s="3"/>
      <c r="L5" s="3"/>
      <c r="M5" s="3"/>
      <c r="N5" s="3"/>
      <c r="O5" s="3"/>
      <c r="P5" s="3"/>
      <c r="Q5" s="3"/>
      <c r="T5" s="3"/>
      <c r="U5" s="3"/>
      <c r="V5" s="3"/>
      <c r="W5" s="3"/>
    </row>
    <row r="6" spans="1:23" ht="14.1" customHeight="1" x14ac:dyDescent="0.2">
      <c r="A6" s="3"/>
      <c r="B6" s="3"/>
      <c r="C6" s="3"/>
      <c r="E6" s="162" t="s">
        <v>99</v>
      </c>
      <c r="F6" s="162"/>
      <c r="G6" s="162"/>
      <c r="H6" s="162"/>
      <c r="I6" s="162"/>
      <c r="J6" s="162"/>
      <c r="K6" s="162"/>
      <c r="L6" s="162"/>
      <c r="M6" s="162"/>
      <c r="N6" s="3"/>
      <c r="O6" s="1" t="s">
        <v>100</v>
      </c>
      <c r="P6" s="3"/>
      <c r="Q6" s="41"/>
      <c r="R6" s="23"/>
      <c r="S6" s="162" t="s">
        <v>101</v>
      </c>
      <c r="T6" s="162"/>
      <c r="U6" s="162"/>
      <c r="V6" s="162"/>
      <c r="W6" s="162"/>
    </row>
    <row r="7" spans="1:23" ht="22.5" customHeight="1" x14ac:dyDescent="0.3">
      <c r="A7" s="169" t="s">
        <v>216</v>
      </c>
      <c r="B7" s="170"/>
      <c r="C7" s="170"/>
      <c r="D7" s="42"/>
      <c r="E7" s="18" t="s">
        <v>102</v>
      </c>
      <c r="F7" s="18"/>
      <c r="G7" s="18" t="s">
        <v>103</v>
      </c>
      <c r="H7" s="18"/>
      <c r="I7" s="18" t="s">
        <v>104</v>
      </c>
      <c r="J7" s="18"/>
      <c r="K7" s="18" t="s">
        <v>105</v>
      </c>
      <c r="L7" s="18"/>
      <c r="M7" s="18" t="s">
        <v>102</v>
      </c>
      <c r="N7" s="1"/>
      <c r="O7" s="1" t="s">
        <v>106</v>
      </c>
      <c r="P7" s="1"/>
      <c r="Q7" s="43"/>
      <c r="R7" s="42"/>
      <c r="S7" s="18" t="s">
        <v>102</v>
      </c>
      <c r="T7" s="18"/>
      <c r="U7" s="18" t="s">
        <v>102</v>
      </c>
      <c r="V7" s="18"/>
      <c r="W7" s="18"/>
    </row>
    <row r="8" spans="1:23" ht="14.1" customHeight="1" x14ac:dyDescent="0.2">
      <c r="A8" s="168"/>
      <c r="B8" s="168"/>
      <c r="C8" s="168"/>
      <c r="D8" s="42"/>
      <c r="E8" s="22">
        <v>2018</v>
      </c>
      <c r="F8" s="1"/>
      <c r="G8" s="22">
        <v>2018</v>
      </c>
      <c r="H8" s="1"/>
      <c r="I8" s="22">
        <v>2018</v>
      </c>
      <c r="J8" s="1"/>
      <c r="K8" s="22">
        <v>2017</v>
      </c>
      <c r="L8" s="1"/>
      <c r="M8" s="22">
        <v>2017</v>
      </c>
      <c r="N8" s="1"/>
      <c r="O8" s="10" t="s">
        <v>107</v>
      </c>
      <c r="P8" s="1"/>
      <c r="Q8" s="43"/>
      <c r="R8" s="42"/>
      <c r="S8" s="22">
        <v>2018</v>
      </c>
      <c r="T8" s="1"/>
      <c r="U8" s="22">
        <v>2017</v>
      </c>
      <c r="V8" s="1"/>
      <c r="W8" s="10" t="s">
        <v>108</v>
      </c>
    </row>
    <row r="9" spans="1:23" ht="14.1" customHeight="1" x14ac:dyDescent="0.2">
      <c r="A9" s="4"/>
      <c r="B9" s="4"/>
      <c r="C9" s="4"/>
      <c r="D9" s="40"/>
      <c r="E9" s="12"/>
      <c r="F9" s="4"/>
      <c r="G9" s="12"/>
      <c r="H9" s="4"/>
      <c r="I9" s="12"/>
      <c r="J9" s="4"/>
      <c r="K9" s="12"/>
      <c r="L9" s="4"/>
      <c r="M9" s="12"/>
      <c r="N9" s="4"/>
      <c r="O9" s="12"/>
      <c r="P9" s="135"/>
      <c r="Q9" s="43"/>
      <c r="R9" s="136"/>
      <c r="S9" s="12"/>
      <c r="T9" s="4"/>
      <c r="U9" s="12"/>
      <c r="V9" s="4"/>
      <c r="W9" s="12"/>
    </row>
    <row r="10" spans="1:23" ht="14.1" customHeight="1" x14ac:dyDescent="0.2">
      <c r="A10" s="48" t="s">
        <v>138</v>
      </c>
      <c r="B10" s="3"/>
      <c r="C10" s="3"/>
      <c r="F10" s="3"/>
      <c r="G10" s="3"/>
      <c r="H10" s="3"/>
      <c r="I10" s="3"/>
      <c r="J10" s="3"/>
      <c r="K10" s="3"/>
      <c r="L10" s="3"/>
      <c r="M10" s="3"/>
      <c r="N10" s="3"/>
      <c r="O10" s="3"/>
      <c r="P10" s="142"/>
      <c r="Q10" s="43"/>
      <c r="R10" s="141"/>
      <c r="T10" s="3"/>
      <c r="U10" s="3"/>
      <c r="V10" s="3"/>
      <c r="W10" s="3"/>
    </row>
    <row r="11" spans="1:23" ht="14.1" customHeight="1" x14ac:dyDescent="0.2">
      <c r="A11" s="49" t="s">
        <v>109</v>
      </c>
      <c r="C11" s="3"/>
      <c r="D11" s="25"/>
      <c r="E11" s="24">
        <v>1360076</v>
      </c>
      <c r="F11" s="37"/>
      <c r="G11" s="24">
        <v>1373548</v>
      </c>
      <c r="H11" s="37"/>
      <c r="I11" s="24">
        <v>1299422</v>
      </c>
      <c r="J11" s="37"/>
      <c r="K11" s="24">
        <v>1389479</v>
      </c>
      <c r="L11" s="37"/>
      <c r="M11" s="24">
        <v>1327181</v>
      </c>
      <c r="N11" s="37"/>
      <c r="O11" s="24">
        <f>ROUND(SUM(E11-M11),0)</f>
        <v>32895</v>
      </c>
      <c r="P11" s="139"/>
      <c r="Q11" s="43"/>
      <c r="R11" s="140"/>
      <c r="S11" s="24">
        <v>4033046</v>
      </c>
      <c r="T11" s="37"/>
      <c r="U11" s="24">
        <v>3966842</v>
      </c>
      <c r="V11" s="37"/>
      <c r="W11" s="24">
        <f>ROUND(S11-U11,0)</f>
        <v>66204</v>
      </c>
    </row>
    <row r="12" spans="1:23" ht="14.1" customHeight="1" x14ac:dyDescent="0.2">
      <c r="A12" s="49" t="s">
        <v>139</v>
      </c>
      <c r="C12" s="3"/>
      <c r="D12" s="25"/>
      <c r="E12" s="26">
        <v>181396</v>
      </c>
      <c r="F12" s="37"/>
      <c r="G12" s="26">
        <v>180478</v>
      </c>
      <c r="H12" s="37"/>
      <c r="I12" s="26">
        <v>183060</v>
      </c>
      <c r="J12" s="37"/>
      <c r="K12" s="26">
        <v>173461</v>
      </c>
      <c r="L12" s="37"/>
      <c r="M12" s="26">
        <v>191904</v>
      </c>
      <c r="N12" s="37"/>
      <c r="O12" s="26">
        <f>ROUND(SUM(E12-M12),0)</f>
        <v>-10508</v>
      </c>
      <c r="P12" s="37"/>
      <c r="Q12" s="44"/>
      <c r="R12" s="25"/>
      <c r="S12" s="26">
        <v>544934</v>
      </c>
      <c r="T12" s="37"/>
      <c r="U12" s="26">
        <v>554612</v>
      </c>
      <c r="V12" s="37"/>
      <c r="W12" s="24">
        <f>ROUND(S12-U12,0)</f>
        <v>-9678</v>
      </c>
    </row>
    <row r="13" spans="1:23" ht="14.1" customHeight="1" x14ac:dyDescent="0.2">
      <c r="A13" s="49" t="s">
        <v>140</v>
      </c>
      <c r="C13" s="3"/>
      <c r="D13" s="25"/>
      <c r="E13" s="26">
        <v>-33</v>
      </c>
      <c r="F13" s="37"/>
      <c r="G13" s="26">
        <v>3725</v>
      </c>
      <c r="H13" s="37"/>
      <c r="I13" s="26">
        <v>1683</v>
      </c>
      <c r="J13" s="37"/>
      <c r="K13" s="26">
        <v>-1414</v>
      </c>
      <c r="L13" s="37"/>
      <c r="M13" s="26">
        <v>-1503</v>
      </c>
      <c r="N13" s="37"/>
      <c r="O13" s="26">
        <f>ROUND(SUM(E13-M13),0)</f>
        <v>1470</v>
      </c>
      <c r="P13" s="37"/>
      <c r="Q13" s="44"/>
      <c r="R13" s="25"/>
      <c r="S13" s="26">
        <v>5375</v>
      </c>
      <c r="T13" s="37"/>
      <c r="U13" s="26">
        <v>-192</v>
      </c>
      <c r="V13" s="37"/>
      <c r="W13" s="24">
        <f>ROUND(S13-U13,0)</f>
        <v>5567</v>
      </c>
    </row>
    <row r="14" spans="1:23" ht="14.1" customHeight="1" x14ac:dyDescent="0.2">
      <c r="A14" s="49" t="s">
        <v>144</v>
      </c>
      <c r="C14" s="3"/>
      <c r="D14" s="25"/>
      <c r="E14" s="51">
        <v>6351</v>
      </c>
      <c r="F14" s="37"/>
      <c r="G14" s="51">
        <v>6396</v>
      </c>
      <c r="H14" s="37"/>
      <c r="I14" s="51">
        <v>5529</v>
      </c>
      <c r="J14" s="37"/>
      <c r="K14" s="51">
        <v>6061</v>
      </c>
      <c r="L14" s="37"/>
      <c r="M14" s="51">
        <v>3801</v>
      </c>
      <c r="N14" s="37"/>
      <c r="O14" s="51">
        <f>ROUND(SUM(E14-M14),0)</f>
        <v>2550</v>
      </c>
      <c r="P14" s="37"/>
      <c r="Q14" s="44"/>
      <c r="R14" s="25"/>
      <c r="S14" s="51">
        <v>18276</v>
      </c>
      <c r="T14" s="37"/>
      <c r="U14" s="51">
        <v>11322</v>
      </c>
      <c r="V14" s="37"/>
      <c r="W14" s="69">
        <f>ROUND(S14-U14,0)</f>
        <v>6954</v>
      </c>
    </row>
    <row r="15" spans="1:23" ht="14.1" customHeight="1" x14ac:dyDescent="0.2">
      <c r="A15" s="50" t="s">
        <v>145</v>
      </c>
      <c r="B15" s="3"/>
      <c r="D15" s="25"/>
      <c r="E15" s="53">
        <v>1547790</v>
      </c>
      <c r="F15" s="37"/>
      <c r="G15" s="53">
        <f>ROUND(SUM(G11:G14),0)</f>
        <v>1564147</v>
      </c>
      <c r="H15" s="37"/>
      <c r="I15" s="53">
        <f>ROUND(SUM(I11:I14),0)</f>
        <v>1489694</v>
      </c>
      <c r="J15" s="37"/>
      <c r="K15" s="53">
        <f>ROUND(SUM(K11:K14),0)</f>
        <v>1567587</v>
      </c>
      <c r="L15" s="37"/>
      <c r="M15" s="53">
        <f>ROUND(SUM(M11:M14),0)</f>
        <v>1521383</v>
      </c>
      <c r="N15" s="37"/>
      <c r="O15" s="53">
        <f>ROUND(SUM(O11:O14),0)</f>
        <v>26407</v>
      </c>
      <c r="P15" s="37"/>
      <c r="Q15" s="44"/>
      <c r="R15" s="25"/>
      <c r="S15" s="53">
        <v>4601631</v>
      </c>
      <c r="T15" s="37"/>
      <c r="U15" s="53">
        <f>ROUND(SUM(U11:U14),0)</f>
        <v>4532584</v>
      </c>
      <c r="V15" s="37"/>
      <c r="W15" s="53">
        <f>ROUND(SUM(W11:W14),0)</f>
        <v>69047</v>
      </c>
    </row>
    <row r="16" spans="1:23" ht="14.1" customHeight="1" x14ac:dyDescent="0.2">
      <c r="A16" s="3"/>
      <c r="B16" s="3"/>
      <c r="C16" s="3"/>
      <c r="D16" s="25"/>
      <c r="E16" s="37"/>
      <c r="F16" s="37"/>
      <c r="G16" s="37"/>
      <c r="H16" s="37"/>
      <c r="I16" s="37"/>
      <c r="J16" s="37"/>
      <c r="K16" s="37"/>
      <c r="L16" s="37"/>
      <c r="M16" s="37"/>
      <c r="N16" s="37"/>
      <c r="O16" s="37"/>
      <c r="P16" s="37"/>
      <c r="Q16" s="44"/>
      <c r="R16" s="25"/>
      <c r="S16" s="37"/>
      <c r="T16" s="37"/>
      <c r="U16" s="37"/>
      <c r="V16" s="37"/>
      <c r="W16" s="37"/>
    </row>
    <row r="17" spans="1:23" ht="14.1" customHeight="1" x14ac:dyDescent="0.2">
      <c r="A17" s="48" t="s">
        <v>146</v>
      </c>
      <c r="B17" s="3"/>
      <c r="C17" s="3"/>
      <c r="D17" s="25"/>
      <c r="E17" s="37"/>
      <c r="F17" s="37"/>
      <c r="G17" s="37"/>
      <c r="H17" s="37"/>
      <c r="I17" s="37"/>
      <c r="J17" s="37"/>
      <c r="K17" s="37"/>
      <c r="L17" s="37"/>
      <c r="M17" s="37"/>
      <c r="N17" s="37"/>
      <c r="O17" s="37"/>
      <c r="P17" s="37"/>
      <c r="Q17" s="44"/>
      <c r="R17" s="25"/>
      <c r="S17" s="37"/>
      <c r="T17" s="37"/>
      <c r="U17" s="37"/>
      <c r="V17" s="37"/>
      <c r="W17" s="37"/>
    </row>
    <row r="18" spans="1:23" ht="14.1" customHeight="1" x14ac:dyDescent="0.2">
      <c r="A18" s="49" t="s">
        <v>147</v>
      </c>
      <c r="C18" s="3"/>
      <c r="D18" s="25"/>
      <c r="E18" s="26">
        <v>1191489</v>
      </c>
      <c r="F18" s="37"/>
      <c r="G18" s="26">
        <v>1255007</v>
      </c>
      <c r="H18" s="37"/>
      <c r="I18" s="26">
        <v>1254961</v>
      </c>
      <c r="J18" s="37"/>
      <c r="K18" s="26">
        <v>1221236</v>
      </c>
      <c r="L18" s="37"/>
      <c r="M18" s="26">
        <v>1118401</v>
      </c>
      <c r="N18" s="37"/>
      <c r="O18" s="26">
        <f>ROUND(SUM(E18-M18),0)</f>
        <v>73088</v>
      </c>
      <c r="P18" s="37"/>
      <c r="Q18" s="44"/>
      <c r="R18" s="25"/>
      <c r="S18" s="26">
        <v>3701457</v>
      </c>
      <c r="T18" s="37"/>
      <c r="U18" s="26">
        <v>3538958</v>
      </c>
      <c r="V18" s="37"/>
      <c r="W18" s="24">
        <f>ROUND(S18-U18,0)</f>
        <v>162499</v>
      </c>
    </row>
    <row r="19" spans="1:23" ht="14.1" customHeight="1" x14ac:dyDescent="0.2">
      <c r="A19" s="49" t="s">
        <v>148</v>
      </c>
      <c r="C19" s="3"/>
      <c r="D19" s="25"/>
      <c r="E19" s="26">
        <v>20321</v>
      </c>
      <c r="F19" s="37"/>
      <c r="G19" s="26">
        <v>20992</v>
      </c>
      <c r="H19" s="37"/>
      <c r="I19" s="26">
        <v>20280</v>
      </c>
      <c r="J19" s="37"/>
      <c r="K19" s="26">
        <v>20418</v>
      </c>
      <c r="L19" s="37"/>
      <c r="M19" s="26">
        <v>20673</v>
      </c>
      <c r="N19" s="37"/>
      <c r="O19" s="26">
        <f>ROUND(SUM(E19-M19),0)</f>
        <v>-352</v>
      </c>
      <c r="P19" s="37"/>
      <c r="Q19" s="44"/>
      <c r="R19" s="25"/>
      <c r="S19" s="26">
        <v>61593</v>
      </c>
      <c r="T19" s="37"/>
      <c r="U19" s="26">
        <v>61800</v>
      </c>
      <c r="V19" s="37"/>
      <c r="W19" s="24">
        <f>ROUND(S19-U19,0)</f>
        <v>-207</v>
      </c>
    </row>
    <row r="20" spans="1:23" ht="14.1" customHeight="1" x14ac:dyDescent="0.2">
      <c r="A20" s="49" t="s">
        <v>149</v>
      </c>
      <c r="C20" s="3"/>
      <c r="D20" s="25"/>
      <c r="E20" s="26">
        <v>183433</v>
      </c>
      <c r="F20" s="37"/>
      <c r="G20" s="26">
        <v>182064</v>
      </c>
      <c r="H20" s="37"/>
      <c r="I20" s="26">
        <v>177640</v>
      </c>
      <c r="J20" s="37"/>
      <c r="K20" s="26">
        <v>196860</v>
      </c>
      <c r="L20" s="37"/>
      <c r="M20" s="26">
        <v>189291</v>
      </c>
      <c r="N20" s="37"/>
      <c r="O20" s="26">
        <f>ROUND(SUM(E20-M20),0)</f>
        <v>-5858</v>
      </c>
      <c r="P20" s="37"/>
      <c r="Q20" s="44"/>
      <c r="R20" s="25"/>
      <c r="S20" s="26">
        <v>543137</v>
      </c>
      <c r="T20" s="37"/>
      <c r="U20" s="26">
        <v>556476</v>
      </c>
      <c r="V20" s="37"/>
      <c r="W20" s="24">
        <f>ROUND(S20-U20,0)</f>
        <v>-13339</v>
      </c>
    </row>
    <row r="21" spans="1:23" ht="14.1" customHeight="1" x14ac:dyDescent="0.2">
      <c r="A21" s="49" t="s">
        <v>150</v>
      </c>
      <c r="C21" s="3"/>
      <c r="D21" s="25"/>
      <c r="E21" s="51">
        <v>36219</v>
      </c>
      <c r="F21" s="37"/>
      <c r="G21" s="51">
        <v>34106</v>
      </c>
      <c r="H21" s="37"/>
      <c r="I21" s="51">
        <v>33921</v>
      </c>
      <c r="J21" s="37"/>
      <c r="K21" s="51">
        <v>36705</v>
      </c>
      <c r="L21" s="37"/>
      <c r="M21" s="51">
        <v>32506</v>
      </c>
      <c r="N21" s="37"/>
      <c r="O21" s="51">
        <f>ROUND(SUM(E21-M21),0)</f>
        <v>3713</v>
      </c>
      <c r="P21" s="37"/>
      <c r="Q21" s="44"/>
      <c r="R21" s="25"/>
      <c r="S21" s="51">
        <v>104246</v>
      </c>
      <c r="T21" s="37"/>
      <c r="U21" s="51">
        <v>94284</v>
      </c>
      <c r="V21" s="37"/>
      <c r="W21" s="69">
        <f>ROUND(S21-U21,0)</f>
        <v>9962</v>
      </c>
    </row>
    <row r="22" spans="1:23" ht="14.1" customHeight="1" x14ac:dyDescent="0.2">
      <c r="A22" s="50" t="s">
        <v>153</v>
      </c>
      <c r="B22" s="21"/>
      <c r="D22" s="25"/>
      <c r="E22" s="53">
        <v>1431462</v>
      </c>
      <c r="F22" s="37"/>
      <c r="G22" s="53">
        <f>ROUND(SUM(G18:G21),0)</f>
        <v>1492169</v>
      </c>
      <c r="H22" s="37"/>
      <c r="I22" s="53">
        <f>ROUND(SUM(I18:I21),0)</f>
        <v>1486802</v>
      </c>
      <c r="J22" s="37"/>
      <c r="K22" s="53">
        <f>ROUND(SUM(K18:K21),0)</f>
        <v>1475219</v>
      </c>
      <c r="L22" s="37"/>
      <c r="M22" s="53">
        <f>ROUND(SUM(M18:M21),0)</f>
        <v>1360871</v>
      </c>
      <c r="N22" s="37"/>
      <c r="O22" s="53">
        <f>ROUND(SUM(O18:O21),0)</f>
        <v>70591</v>
      </c>
      <c r="P22" s="37"/>
      <c r="Q22" s="44"/>
      <c r="R22" s="25"/>
      <c r="S22" s="53">
        <v>4410433</v>
      </c>
      <c r="T22" s="37"/>
      <c r="U22" s="53">
        <f>ROUND(SUM(U18:U21),0)</f>
        <v>4251518</v>
      </c>
      <c r="V22" s="37"/>
      <c r="W22" s="53">
        <f>ROUND(SUM(W18:W21),0)</f>
        <v>158915</v>
      </c>
    </row>
    <row r="23" spans="1:23" ht="14.1" customHeight="1" x14ac:dyDescent="0.2">
      <c r="A23" s="3"/>
      <c r="B23" s="21"/>
      <c r="D23" s="25"/>
      <c r="E23" s="21"/>
      <c r="F23" s="37"/>
      <c r="G23" s="21"/>
      <c r="H23" s="37"/>
      <c r="I23" s="21"/>
      <c r="J23" s="37"/>
      <c r="K23" s="21"/>
      <c r="L23" s="37"/>
      <c r="M23" s="21"/>
      <c r="N23" s="37"/>
      <c r="O23" s="21"/>
      <c r="P23" s="37"/>
      <c r="Q23" s="44"/>
      <c r="R23" s="25"/>
      <c r="S23" s="21"/>
      <c r="T23" s="37"/>
      <c r="U23" s="21"/>
      <c r="V23" s="37"/>
      <c r="W23" s="21"/>
    </row>
    <row r="24" spans="1:23" ht="15" customHeight="1" x14ac:dyDescent="0.2">
      <c r="A24" s="21" t="s">
        <v>154</v>
      </c>
      <c r="B24" s="3"/>
      <c r="D24" s="25"/>
      <c r="E24" s="70">
        <v>116328</v>
      </c>
      <c r="F24" s="37"/>
      <c r="G24" s="70">
        <f>ROUND(SUM(G15-G22),0)</f>
        <v>71978</v>
      </c>
      <c r="H24" s="37"/>
      <c r="I24" s="70">
        <f>ROUND(SUM(I15-I22),0)</f>
        <v>2892</v>
      </c>
      <c r="J24" s="37"/>
      <c r="K24" s="70">
        <f>ROUND(SUM(K15-K22),0)</f>
        <v>92368</v>
      </c>
      <c r="L24" s="37"/>
      <c r="M24" s="70">
        <f>ROUND(SUM(M15-M22),0)</f>
        <v>160512</v>
      </c>
      <c r="N24" s="37"/>
      <c r="O24" s="70">
        <f>ROUND(SUM(O15-O22),0)</f>
        <v>-44184</v>
      </c>
      <c r="P24" s="37"/>
      <c r="Q24" s="44"/>
      <c r="R24" s="25"/>
      <c r="S24" s="70">
        <v>191198</v>
      </c>
      <c r="T24" s="37"/>
      <c r="U24" s="70">
        <f>ROUND(SUM(U15-U22),0)</f>
        <v>281066</v>
      </c>
      <c r="V24" s="37"/>
      <c r="W24" s="70">
        <f>ROUND(SUM(W15-W22),0)</f>
        <v>-89868</v>
      </c>
    </row>
    <row r="25" spans="1:23" ht="14.1" customHeight="1" x14ac:dyDescent="0.2">
      <c r="A25" s="3"/>
      <c r="B25" s="3"/>
      <c r="C25" s="3"/>
      <c r="D25" s="25"/>
      <c r="E25" s="75"/>
      <c r="F25" s="37"/>
      <c r="G25" s="75"/>
      <c r="H25" s="37"/>
      <c r="I25" s="75"/>
      <c r="J25" s="37"/>
      <c r="K25" s="75"/>
      <c r="L25" s="37"/>
      <c r="M25" s="75"/>
      <c r="N25" s="37"/>
      <c r="O25" s="75"/>
      <c r="P25" s="37"/>
      <c r="Q25" s="76"/>
      <c r="R25" s="25"/>
      <c r="S25" s="75"/>
      <c r="T25" s="37"/>
      <c r="U25" s="75"/>
      <c r="V25" s="37"/>
      <c r="W25" s="75"/>
    </row>
    <row r="26" spans="1:23" ht="14.1" customHeight="1" x14ac:dyDescent="0.2">
      <c r="A26" s="48" t="s">
        <v>217</v>
      </c>
      <c r="B26" s="3"/>
      <c r="C26" s="3"/>
      <c r="D26" s="25"/>
      <c r="E26" s="21"/>
      <c r="F26" s="37"/>
      <c r="G26" s="21"/>
      <c r="H26" s="37"/>
      <c r="I26" s="21"/>
      <c r="J26" s="37"/>
      <c r="K26" s="21"/>
      <c r="L26" s="37"/>
      <c r="M26" s="21"/>
      <c r="N26" s="37"/>
      <c r="O26" s="21"/>
      <c r="P26" s="37"/>
      <c r="Q26" s="76"/>
      <c r="R26" s="25"/>
      <c r="S26" s="21"/>
      <c r="T26" s="37"/>
      <c r="U26" s="21"/>
      <c r="V26" s="37"/>
      <c r="W26" s="21"/>
    </row>
    <row r="27" spans="1:23" ht="14.1" customHeight="1" x14ac:dyDescent="0.2">
      <c r="A27" s="49" t="s">
        <v>147</v>
      </c>
      <c r="C27" s="3"/>
      <c r="D27" s="25"/>
      <c r="E27" s="27">
        <v>0.876</v>
      </c>
      <c r="F27" s="37"/>
      <c r="G27" s="27">
        <v>0.91400000000000003</v>
      </c>
      <c r="H27" s="37"/>
      <c r="I27" s="27">
        <v>0.96599999999999997</v>
      </c>
      <c r="J27" s="37"/>
      <c r="K27" s="27">
        <v>0.879</v>
      </c>
      <c r="L27" s="37"/>
      <c r="M27" s="27">
        <v>0.84299999999999997</v>
      </c>
      <c r="N27" s="37"/>
      <c r="O27" s="27">
        <f>ROUND(E27-M27,3)</f>
        <v>3.3000000000000002E-2</v>
      </c>
      <c r="P27" s="37"/>
      <c r="Q27" s="76"/>
      <c r="R27" s="35"/>
      <c r="S27" s="27">
        <v>0.91800000000000004</v>
      </c>
      <c r="T27" s="37"/>
      <c r="U27" s="27">
        <v>0.89200000000000002</v>
      </c>
      <c r="V27" s="37"/>
      <c r="W27" s="27">
        <f>ROUND(S27-U27,3)</f>
        <v>2.5999999999999999E-2</v>
      </c>
    </row>
    <row r="28" spans="1:23" ht="14.1" customHeight="1" x14ac:dyDescent="0.2">
      <c r="A28" s="49" t="s">
        <v>149</v>
      </c>
      <c r="C28" s="3"/>
      <c r="D28" s="25"/>
      <c r="E28" s="27">
        <v>0.13500000000000001</v>
      </c>
      <c r="F28" s="37"/>
      <c r="G28" s="27">
        <v>0.13300000000000001</v>
      </c>
      <c r="H28" s="37"/>
      <c r="I28" s="27">
        <v>0.13700000000000001</v>
      </c>
      <c r="J28" s="37"/>
      <c r="K28" s="27">
        <v>0.14199999999999999</v>
      </c>
      <c r="L28" s="37"/>
      <c r="M28" s="27">
        <v>0.14299999999999999</v>
      </c>
      <c r="N28" s="37"/>
      <c r="O28" s="27">
        <f>ROUND(E28-M28,3)</f>
        <v>-8.0000000000000002E-3</v>
      </c>
      <c r="P28" s="37"/>
      <c r="Q28" s="76"/>
      <c r="R28" s="35"/>
      <c r="S28" s="27">
        <v>0.13500000000000001</v>
      </c>
      <c r="T28" s="37"/>
      <c r="U28" s="27">
        <v>0.14000000000000001</v>
      </c>
      <c r="V28" s="37"/>
      <c r="W28" s="27">
        <f>ROUND(S28-U28,3)</f>
        <v>-5.0000000000000001E-3</v>
      </c>
    </row>
    <row r="29" spans="1:23" ht="14.1" customHeight="1" x14ac:dyDescent="0.2">
      <c r="A29" s="49" t="s">
        <v>150</v>
      </c>
      <c r="C29" s="3"/>
      <c r="D29" s="25"/>
      <c r="E29" s="27">
        <v>2.7E-2</v>
      </c>
      <c r="F29" s="37"/>
      <c r="G29" s="27">
        <v>2.5000000000000001E-2</v>
      </c>
      <c r="H29" s="37"/>
      <c r="I29" s="27">
        <v>2.5999999999999999E-2</v>
      </c>
      <c r="J29" s="37"/>
      <c r="K29" s="27">
        <v>2.5999999999999999E-2</v>
      </c>
      <c r="L29" s="37"/>
      <c r="M29" s="27">
        <v>2.4E-2</v>
      </c>
      <c r="N29" s="37"/>
      <c r="O29" s="27">
        <f>ROUND(E29-M29,3)</f>
        <v>3.0000000000000001E-3</v>
      </c>
      <c r="P29" s="37"/>
      <c r="Q29" s="76"/>
      <c r="R29" s="35"/>
      <c r="S29" s="27">
        <v>2.5999999999999999E-2</v>
      </c>
      <c r="T29" s="37"/>
      <c r="U29" s="27">
        <v>2.4E-2</v>
      </c>
      <c r="V29" s="37"/>
      <c r="W29" s="27">
        <f>ROUND(S29-U29,3)</f>
        <v>2E-3</v>
      </c>
    </row>
    <row r="30" spans="1:23" ht="14.1" customHeight="1" x14ac:dyDescent="0.2">
      <c r="A30" s="3"/>
      <c r="B30" s="21"/>
      <c r="C30" s="3"/>
      <c r="D30" s="25"/>
      <c r="E30" s="21"/>
      <c r="F30" s="37"/>
      <c r="G30" s="21"/>
      <c r="H30" s="37"/>
      <c r="I30" s="21"/>
      <c r="J30" s="37"/>
      <c r="K30" s="21"/>
      <c r="L30" s="37"/>
      <c r="M30" s="21"/>
      <c r="N30" s="37"/>
      <c r="O30" s="21"/>
      <c r="P30" s="37"/>
      <c r="Q30" s="76"/>
      <c r="R30" s="25"/>
      <c r="S30" s="21"/>
      <c r="T30" s="37"/>
      <c r="U30" s="21"/>
      <c r="V30" s="37"/>
      <c r="W30" s="21"/>
    </row>
    <row r="31" spans="1:23" ht="14.1" customHeight="1" x14ac:dyDescent="0.2">
      <c r="A31" s="48" t="s">
        <v>218</v>
      </c>
      <c r="B31" s="21"/>
      <c r="D31" s="25"/>
      <c r="E31" s="21"/>
      <c r="F31" s="37"/>
      <c r="G31" s="21"/>
      <c r="H31" s="37"/>
      <c r="I31" s="21"/>
      <c r="J31" s="37"/>
      <c r="K31" s="21"/>
      <c r="L31" s="37"/>
      <c r="M31" s="21"/>
      <c r="N31" s="37"/>
      <c r="O31" s="21"/>
      <c r="P31" s="37"/>
      <c r="Q31" s="76"/>
      <c r="R31" s="25"/>
      <c r="S31" s="21"/>
      <c r="T31" s="37"/>
      <c r="U31" s="21"/>
      <c r="V31" s="37"/>
      <c r="W31" s="21"/>
    </row>
    <row r="32" spans="1:23" ht="14.1" customHeight="1" x14ac:dyDescent="0.2">
      <c r="A32" s="49" t="s">
        <v>109</v>
      </c>
      <c r="D32" s="23"/>
      <c r="E32" s="24">
        <v>-995</v>
      </c>
      <c r="F32" s="37"/>
      <c r="G32" s="24">
        <v>-608</v>
      </c>
      <c r="H32" s="37"/>
      <c r="I32" s="24">
        <v>944</v>
      </c>
      <c r="J32" s="37"/>
      <c r="K32" s="24">
        <v>386</v>
      </c>
      <c r="L32" s="37"/>
      <c r="M32" s="24">
        <v>582</v>
      </c>
      <c r="N32" s="37"/>
      <c r="O32" s="24">
        <f>ROUND(SUM(E32-M32),0)</f>
        <v>-1577</v>
      </c>
      <c r="P32" s="37"/>
      <c r="Q32" s="76"/>
      <c r="R32" s="35"/>
      <c r="S32" s="24">
        <v>-659</v>
      </c>
      <c r="T32" s="37"/>
      <c r="U32" s="24">
        <v>-576</v>
      </c>
      <c r="V32" s="37"/>
      <c r="W32" s="24">
        <f>ROUND(S32-U32,0)</f>
        <v>-83</v>
      </c>
    </row>
    <row r="33" spans="1:23" ht="14.1" customHeight="1" x14ac:dyDescent="0.2">
      <c r="A33" s="49" t="s">
        <v>219</v>
      </c>
      <c r="D33" s="25"/>
      <c r="E33" s="24">
        <v>261</v>
      </c>
      <c r="F33" s="37"/>
      <c r="G33" s="24">
        <v>185</v>
      </c>
      <c r="H33" s="37"/>
      <c r="I33" s="24">
        <v>-49</v>
      </c>
      <c r="J33" s="37"/>
      <c r="K33" s="24">
        <v>-114</v>
      </c>
      <c r="L33" s="37"/>
      <c r="M33" s="24">
        <v>-106</v>
      </c>
      <c r="N33" s="37"/>
      <c r="O33" s="24">
        <f>ROUND(SUM(E33-M33),0)</f>
        <v>367</v>
      </c>
      <c r="P33" s="37"/>
      <c r="Q33" s="76"/>
      <c r="R33" s="25"/>
      <c r="S33" s="24">
        <v>397</v>
      </c>
      <c r="T33" s="37"/>
      <c r="U33" s="24">
        <v>-350</v>
      </c>
      <c r="V33" s="37"/>
      <c r="W33" s="24">
        <f>ROUND(S33-U33,0)</f>
        <v>747</v>
      </c>
    </row>
    <row r="34" spans="1:23" ht="14.1" customHeight="1" x14ac:dyDescent="0.2">
      <c r="A34" s="3"/>
      <c r="B34" s="21"/>
      <c r="D34" s="25"/>
      <c r="E34" s="3"/>
      <c r="F34" s="3"/>
      <c r="G34" s="3"/>
      <c r="H34" s="3"/>
      <c r="I34" s="3"/>
      <c r="J34" s="3"/>
      <c r="K34" s="3"/>
      <c r="L34" s="3"/>
      <c r="M34" s="3"/>
      <c r="N34" s="3"/>
      <c r="O34" s="3"/>
      <c r="P34" s="3"/>
      <c r="Q34" s="3"/>
      <c r="R34" s="25"/>
      <c r="S34" s="3"/>
      <c r="T34" s="3"/>
      <c r="U34" s="3"/>
      <c r="V34" s="3"/>
      <c r="W34" s="3"/>
    </row>
    <row r="35" spans="1:23" ht="14.1" customHeight="1" x14ac:dyDescent="0.2">
      <c r="A35" s="163" t="s">
        <v>220</v>
      </c>
      <c r="B35" s="163"/>
      <c r="C35" s="164"/>
      <c r="D35" s="163"/>
      <c r="E35" s="163"/>
      <c r="F35" s="164"/>
      <c r="G35" s="163"/>
      <c r="H35" s="164"/>
      <c r="I35" s="163"/>
      <c r="J35" s="164"/>
      <c r="K35" s="163"/>
      <c r="L35" s="164"/>
      <c r="M35" s="163"/>
      <c r="N35" s="74"/>
      <c r="O35" s="71"/>
      <c r="P35" s="74"/>
      <c r="R35" s="72"/>
      <c r="S35" s="71"/>
      <c r="T35" s="74"/>
      <c r="U35" s="71"/>
      <c r="V35" s="74"/>
      <c r="W35" s="71"/>
    </row>
    <row r="36" spans="1:23" ht="14.1" customHeight="1" x14ac:dyDescent="0.2">
      <c r="A36" s="58" t="s">
        <v>221</v>
      </c>
      <c r="B36" s="74"/>
      <c r="C36" s="74"/>
      <c r="D36" s="77"/>
      <c r="E36" s="74"/>
      <c r="F36" s="74"/>
      <c r="G36" s="74"/>
      <c r="H36" s="74"/>
      <c r="I36" s="74"/>
      <c r="J36" s="74"/>
      <c r="K36" s="74"/>
      <c r="L36" s="74"/>
      <c r="M36" s="74"/>
      <c r="N36" s="74"/>
      <c r="O36" s="74"/>
      <c r="P36" s="74"/>
      <c r="R36" s="77"/>
      <c r="S36" s="74"/>
      <c r="T36" s="74"/>
      <c r="U36" s="74"/>
      <c r="V36" s="74"/>
      <c r="W36" s="74"/>
    </row>
    <row r="37" spans="1:23" ht="14.1" customHeight="1" x14ac:dyDescent="0.2">
      <c r="A37" s="71"/>
      <c r="B37" s="74"/>
      <c r="C37" s="74"/>
      <c r="D37" s="74"/>
      <c r="E37" s="74"/>
      <c r="F37" s="74"/>
      <c r="G37" s="74"/>
      <c r="H37" s="74"/>
      <c r="I37" s="74"/>
      <c r="J37" s="74"/>
      <c r="K37" s="74"/>
      <c r="L37" s="74"/>
      <c r="M37" s="74"/>
      <c r="N37" s="74"/>
      <c r="O37" s="74"/>
      <c r="P37" s="74"/>
      <c r="Q37" s="74"/>
      <c r="R37" s="74"/>
      <c r="S37" s="74"/>
      <c r="T37" s="74"/>
      <c r="U37" s="74"/>
      <c r="V37" s="74"/>
      <c r="W37" s="74"/>
    </row>
    <row r="38" spans="1:23" ht="14.1" customHeight="1" x14ac:dyDescent="0.2">
      <c r="A38" s="167"/>
      <c r="B38" s="168"/>
      <c r="C38" s="168"/>
      <c r="D38" s="77"/>
      <c r="E38" s="162" t="s">
        <v>99</v>
      </c>
      <c r="F38" s="162"/>
      <c r="G38" s="162"/>
      <c r="H38" s="162"/>
      <c r="I38" s="162"/>
      <c r="J38" s="162"/>
      <c r="K38" s="162"/>
      <c r="L38" s="162"/>
      <c r="M38" s="162"/>
      <c r="O38" s="1" t="s">
        <v>100</v>
      </c>
      <c r="Q38" s="41"/>
      <c r="R38" s="23"/>
      <c r="S38" s="162" t="s">
        <v>101</v>
      </c>
      <c r="T38" s="162"/>
      <c r="U38" s="162"/>
      <c r="V38" s="162"/>
      <c r="W38" s="162"/>
    </row>
    <row r="39" spans="1:23" ht="22.5" customHeight="1" x14ac:dyDescent="0.3">
      <c r="A39" s="169" t="s">
        <v>222</v>
      </c>
      <c r="B39" s="170"/>
      <c r="C39" s="170"/>
      <c r="D39" s="77"/>
      <c r="E39" s="18" t="s">
        <v>102</v>
      </c>
      <c r="F39" s="18"/>
      <c r="G39" s="18" t="s">
        <v>103</v>
      </c>
      <c r="H39" s="18"/>
      <c r="I39" s="18" t="s">
        <v>104</v>
      </c>
      <c r="J39" s="18"/>
      <c r="K39" s="18" t="s">
        <v>105</v>
      </c>
      <c r="L39" s="18"/>
      <c r="M39" s="18" t="s">
        <v>102</v>
      </c>
      <c r="N39" s="1"/>
      <c r="O39" s="1" t="s">
        <v>106</v>
      </c>
      <c r="P39" s="1"/>
      <c r="Q39" s="43"/>
      <c r="R39" s="42"/>
      <c r="S39" s="18" t="s">
        <v>102</v>
      </c>
      <c r="T39" s="18"/>
      <c r="U39" s="18" t="s">
        <v>102</v>
      </c>
      <c r="V39" s="18"/>
      <c r="W39" s="18"/>
    </row>
    <row r="40" spans="1:23" ht="14.1" customHeight="1" x14ac:dyDescent="0.2">
      <c r="A40" s="168"/>
      <c r="B40" s="168"/>
      <c r="C40" s="168"/>
      <c r="D40" s="40"/>
      <c r="E40" s="22">
        <v>2018</v>
      </c>
      <c r="F40" s="1"/>
      <c r="G40" s="22">
        <v>2018</v>
      </c>
      <c r="H40" s="1"/>
      <c r="I40" s="22">
        <v>2018</v>
      </c>
      <c r="J40" s="1"/>
      <c r="K40" s="22">
        <v>2017</v>
      </c>
      <c r="L40" s="1"/>
      <c r="M40" s="22">
        <v>2017</v>
      </c>
      <c r="N40" s="1"/>
      <c r="O40" s="10" t="s">
        <v>107</v>
      </c>
      <c r="P40" s="1"/>
      <c r="Q40" s="43"/>
      <c r="R40" s="42"/>
      <c r="S40" s="22">
        <v>2018</v>
      </c>
      <c r="T40" s="1"/>
      <c r="U40" s="22">
        <v>2017</v>
      </c>
      <c r="V40" s="1"/>
      <c r="W40" s="10" t="s">
        <v>108</v>
      </c>
    </row>
    <row r="41" spans="1:23" ht="14.1" customHeight="1" x14ac:dyDescent="0.2">
      <c r="A41" s="48" t="s">
        <v>138</v>
      </c>
      <c r="B41" s="3"/>
      <c r="C41" s="3"/>
      <c r="D41" s="23"/>
      <c r="E41" s="54"/>
      <c r="F41" s="3"/>
      <c r="G41" s="54"/>
      <c r="H41" s="3"/>
      <c r="I41" s="54"/>
      <c r="J41" s="3"/>
      <c r="K41" s="54"/>
      <c r="L41" s="3"/>
      <c r="M41" s="54"/>
      <c r="N41" s="3"/>
      <c r="O41" s="54"/>
      <c r="P41" s="3"/>
      <c r="Q41" s="59"/>
      <c r="R41" s="23"/>
      <c r="S41" s="54"/>
      <c r="T41" s="3"/>
      <c r="U41" s="54"/>
      <c r="V41" s="3"/>
      <c r="W41" s="78"/>
    </row>
    <row r="42" spans="1:23" ht="14.1" customHeight="1" x14ac:dyDescent="0.2">
      <c r="A42" s="49" t="s">
        <v>109</v>
      </c>
      <c r="C42" s="3"/>
      <c r="D42" s="23"/>
      <c r="E42" s="24">
        <v>1360076</v>
      </c>
      <c r="F42" s="37"/>
      <c r="G42" s="24">
        <v>1373548</v>
      </c>
      <c r="H42" s="37"/>
      <c r="I42" s="24">
        <v>1299422</v>
      </c>
      <c r="J42" s="37"/>
      <c r="K42" s="24">
        <v>1389479</v>
      </c>
      <c r="L42" s="37"/>
      <c r="M42" s="24">
        <v>1327181</v>
      </c>
      <c r="N42" s="37"/>
      <c r="O42" s="24">
        <f>ROUND(SUM(E42-M42),0)</f>
        <v>32895</v>
      </c>
      <c r="P42" s="37"/>
      <c r="Q42" s="44"/>
      <c r="R42" s="35"/>
      <c r="S42" s="24">
        <v>4033046</v>
      </c>
      <c r="T42" s="37"/>
      <c r="U42" s="24">
        <v>3966842</v>
      </c>
      <c r="V42" s="37"/>
      <c r="W42" s="24">
        <f>ROUND(S42-U42,0)</f>
        <v>66204</v>
      </c>
    </row>
    <row r="43" spans="1:23" ht="14.1" customHeight="1" x14ac:dyDescent="0.2">
      <c r="A43" s="49" t="s">
        <v>139</v>
      </c>
      <c r="C43" s="3"/>
      <c r="D43" s="23"/>
      <c r="E43" s="26">
        <v>181396</v>
      </c>
      <c r="F43" s="37"/>
      <c r="G43" s="26">
        <v>180478</v>
      </c>
      <c r="H43" s="37"/>
      <c r="I43" s="26">
        <v>183060</v>
      </c>
      <c r="J43" s="37"/>
      <c r="K43" s="26">
        <v>173461</v>
      </c>
      <c r="L43" s="37"/>
      <c r="M43" s="26">
        <v>191904</v>
      </c>
      <c r="N43" s="37"/>
      <c r="O43" s="26">
        <f>ROUND(SUM(E43-M43),0)</f>
        <v>-10508</v>
      </c>
      <c r="P43" s="37"/>
      <c r="Q43" s="44"/>
      <c r="R43" s="35"/>
      <c r="S43" s="26">
        <v>544934</v>
      </c>
      <c r="T43" s="37"/>
      <c r="U43" s="26">
        <v>554612</v>
      </c>
      <c r="V43" s="37"/>
      <c r="W43" s="26">
        <f>ROUND(S43-U43,0)</f>
        <v>-9678</v>
      </c>
    </row>
    <row r="44" spans="1:23" ht="14.1" customHeight="1" x14ac:dyDescent="0.2">
      <c r="A44" s="49" t="s">
        <v>144</v>
      </c>
      <c r="C44" s="3"/>
      <c r="D44" s="25"/>
      <c r="E44" s="51">
        <v>6351</v>
      </c>
      <c r="F44" s="37"/>
      <c r="G44" s="51">
        <v>6396</v>
      </c>
      <c r="H44" s="37"/>
      <c r="I44" s="51">
        <v>5529</v>
      </c>
      <c r="J44" s="37"/>
      <c r="K44" s="51">
        <v>6061</v>
      </c>
      <c r="L44" s="37"/>
      <c r="M44" s="51">
        <v>3801</v>
      </c>
      <c r="N44" s="37"/>
      <c r="O44" s="51">
        <f>ROUND(SUM(E44-M44),0)</f>
        <v>2550</v>
      </c>
      <c r="P44" s="37"/>
      <c r="Q44" s="44"/>
      <c r="R44" s="25"/>
      <c r="S44" s="51">
        <v>18276</v>
      </c>
      <c r="T44" s="37"/>
      <c r="U44" s="51">
        <v>11322</v>
      </c>
      <c r="V44" s="37"/>
      <c r="W44" s="51">
        <f>ROUND(S44-U44,0)</f>
        <v>6954</v>
      </c>
    </row>
    <row r="45" spans="1:23" ht="14.1" customHeight="1" x14ac:dyDescent="0.2">
      <c r="A45" s="50" t="s">
        <v>145</v>
      </c>
      <c r="D45" s="25"/>
      <c r="E45" s="53">
        <v>1547823</v>
      </c>
      <c r="F45" s="37"/>
      <c r="G45" s="53">
        <f>ROUND(SUM(G42:G44),0)</f>
        <v>1560422</v>
      </c>
      <c r="H45" s="37"/>
      <c r="I45" s="53">
        <f>ROUND(SUM(I42:I44),0)</f>
        <v>1488011</v>
      </c>
      <c r="J45" s="37"/>
      <c r="K45" s="53">
        <f>ROUND(SUM(K42:K44),0)</f>
        <v>1569001</v>
      </c>
      <c r="L45" s="37"/>
      <c r="M45" s="53">
        <f>ROUND(SUM(M42:M44),0)</f>
        <v>1522886</v>
      </c>
      <c r="N45" s="37"/>
      <c r="O45" s="53">
        <f>ROUND(SUM(O42:O44),0)</f>
        <v>24937</v>
      </c>
      <c r="P45" s="37"/>
      <c r="Q45" s="44"/>
      <c r="R45" s="25"/>
      <c r="S45" s="53">
        <v>4596256</v>
      </c>
      <c r="T45" s="37"/>
      <c r="U45" s="53">
        <f>ROUND(SUM(U42:U44),0)</f>
        <v>4532776</v>
      </c>
      <c r="V45" s="37"/>
      <c r="W45" s="53">
        <f>ROUND(SUM(W42:W44),0)</f>
        <v>63480</v>
      </c>
    </row>
    <row r="46" spans="1:23" ht="14.1" customHeight="1" x14ac:dyDescent="0.2">
      <c r="A46" s="3"/>
      <c r="B46" s="21"/>
      <c r="C46" s="3"/>
      <c r="D46" s="25"/>
      <c r="E46" s="21"/>
      <c r="F46" s="37"/>
      <c r="G46" s="21"/>
      <c r="H46" s="37"/>
      <c r="I46" s="21"/>
      <c r="J46" s="37"/>
      <c r="K46" s="21"/>
      <c r="L46" s="37"/>
      <c r="M46" s="21"/>
      <c r="N46" s="37"/>
      <c r="O46" s="21"/>
      <c r="P46" s="37"/>
      <c r="Q46" s="44"/>
      <c r="R46" s="25"/>
      <c r="S46" s="21"/>
      <c r="T46" s="37"/>
      <c r="U46" s="21"/>
      <c r="V46" s="37"/>
      <c r="W46" s="21"/>
    </row>
    <row r="47" spans="1:23" ht="14.1" customHeight="1" x14ac:dyDescent="0.2">
      <c r="A47" s="48" t="s">
        <v>146</v>
      </c>
      <c r="B47" s="3"/>
      <c r="C47" s="21"/>
      <c r="D47" s="25"/>
      <c r="E47" s="21"/>
      <c r="F47" s="37"/>
      <c r="G47" s="21"/>
      <c r="H47" s="37"/>
      <c r="I47" s="21"/>
      <c r="J47" s="37"/>
      <c r="K47" s="21"/>
      <c r="L47" s="37"/>
      <c r="M47" s="21"/>
      <c r="N47" s="37"/>
      <c r="O47" s="21"/>
      <c r="P47" s="37"/>
      <c r="Q47" s="44"/>
      <c r="R47" s="25"/>
      <c r="S47" s="21"/>
      <c r="T47" s="37"/>
      <c r="U47" s="21"/>
      <c r="V47" s="37"/>
      <c r="W47" s="21"/>
    </row>
    <row r="48" spans="1:23" ht="14.1" customHeight="1" x14ac:dyDescent="0.2">
      <c r="A48" s="49" t="s">
        <v>147</v>
      </c>
      <c r="C48" s="3"/>
      <c r="D48" s="25"/>
      <c r="E48" s="26">
        <v>1191489</v>
      </c>
      <c r="F48" s="37"/>
      <c r="G48" s="26">
        <v>1255007</v>
      </c>
      <c r="H48" s="37"/>
      <c r="I48" s="26">
        <v>1254961</v>
      </c>
      <c r="J48" s="37"/>
      <c r="K48" s="26">
        <v>1221236</v>
      </c>
      <c r="L48" s="37"/>
      <c r="M48" s="26">
        <v>1118401</v>
      </c>
      <c r="N48" s="37"/>
      <c r="O48" s="26">
        <f>ROUND(SUM(E48-M48),0)</f>
        <v>73088</v>
      </c>
      <c r="P48" s="37"/>
      <c r="Q48" s="44"/>
      <c r="R48" s="25"/>
      <c r="S48" s="26">
        <v>3701457</v>
      </c>
      <c r="T48" s="37"/>
      <c r="U48" s="26">
        <v>3538958</v>
      </c>
      <c r="V48" s="37"/>
      <c r="W48" s="26">
        <f>ROUND(S48-U48,0)</f>
        <v>162499</v>
      </c>
    </row>
    <row r="49" spans="1:23" ht="14.1" customHeight="1" x14ac:dyDescent="0.2">
      <c r="A49" s="49" t="s">
        <v>148</v>
      </c>
      <c r="C49" s="3"/>
      <c r="D49" s="25"/>
      <c r="E49" s="26">
        <v>20321</v>
      </c>
      <c r="F49" s="37"/>
      <c r="G49" s="26">
        <v>20992</v>
      </c>
      <c r="H49" s="37"/>
      <c r="I49" s="26">
        <v>20280</v>
      </c>
      <c r="J49" s="37"/>
      <c r="K49" s="26">
        <v>20418</v>
      </c>
      <c r="L49" s="37"/>
      <c r="M49" s="26">
        <v>20673</v>
      </c>
      <c r="N49" s="37"/>
      <c r="O49" s="26">
        <f>ROUND(SUM(E49-M49),0)</f>
        <v>-352</v>
      </c>
      <c r="P49" s="37"/>
      <c r="Q49" s="44"/>
      <c r="R49" s="25"/>
      <c r="S49" s="26">
        <v>61593</v>
      </c>
      <c r="T49" s="37"/>
      <c r="U49" s="26">
        <v>61800</v>
      </c>
      <c r="V49" s="37"/>
      <c r="W49" s="26">
        <f>ROUND(S49-U49,0)</f>
        <v>-207</v>
      </c>
    </row>
    <row r="50" spans="1:23" ht="14.1" customHeight="1" x14ac:dyDescent="0.2">
      <c r="A50" s="49" t="s">
        <v>149</v>
      </c>
      <c r="C50" s="3"/>
      <c r="D50" s="25"/>
      <c r="E50" s="26">
        <v>183433</v>
      </c>
      <c r="F50" s="37"/>
      <c r="G50" s="26">
        <v>182064</v>
      </c>
      <c r="H50" s="37"/>
      <c r="I50" s="26">
        <v>177640</v>
      </c>
      <c r="J50" s="37"/>
      <c r="K50" s="26">
        <v>196860</v>
      </c>
      <c r="L50" s="37"/>
      <c r="M50" s="26">
        <v>189291</v>
      </c>
      <c r="N50" s="37"/>
      <c r="O50" s="26">
        <f>ROUND(SUM(E50-M50),0)</f>
        <v>-5858</v>
      </c>
      <c r="P50" s="37"/>
      <c r="Q50" s="44"/>
      <c r="R50" s="25"/>
      <c r="S50" s="26">
        <v>543137</v>
      </c>
      <c r="T50" s="37"/>
      <c r="U50" s="26">
        <v>556476</v>
      </c>
      <c r="V50" s="37"/>
      <c r="W50" s="26">
        <f>ROUND(S50-U50,0)</f>
        <v>-13339</v>
      </c>
    </row>
    <row r="51" spans="1:23" ht="14.1" customHeight="1" x14ac:dyDescent="0.2">
      <c r="A51" s="49" t="s">
        <v>150</v>
      </c>
      <c r="C51" s="3"/>
      <c r="D51" s="25"/>
      <c r="E51" s="51">
        <v>36219</v>
      </c>
      <c r="F51" s="37"/>
      <c r="G51" s="51">
        <v>34106</v>
      </c>
      <c r="H51" s="37"/>
      <c r="I51" s="51">
        <v>33921</v>
      </c>
      <c r="J51" s="37"/>
      <c r="K51" s="51">
        <v>36705</v>
      </c>
      <c r="L51" s="37"/>
      <c r="M51" s="51">
        <v>32506</v>
      </c>
      <c r="N51" s="37"/>
      <c r="O51" s="51">
        <f>ROUND(SUM(E51-M51),0)</f>
        <v>3713</v>
      </c>
      <c r="P51" s="37"/>
      <c r="Q51" s="44"/>
      <c r="R51" s="25"/>
      <c r="S51" s="51">
        <v>104246</v>
      </c>
      <c r="T51" s="37"/>
      <c r="U51" s="51">
        <v>94284</v>
      </c>
      <c r="V51" s="37"/>
      <c r="W51" s="51">
        <f>ROUND(S51-U51,0)</f>
        <v>9962</v>
      </c>
    </row>
    <row r="52" spans="1:23" ht="14.1" customHeight="1" x14ac:dyDescent="0.2">
      <c r="A52" s="50" t="s">
        <v>153</v>
      </c>
      <c r="B52" s="21"/>
      <c r="D52" s="25"/>
      <c r="E52" s="53">
        <v>1431462</v>
      </c>
      <c r="F52" s="37"/>
      <c r="G52" s="53">
        <f>ROUND(SUM(G48:G51),0)</f>
        <v>1492169</v>
      </c>
      <c r="H52" s="37"/>
      <c r="I52" s="53">
        <f>ROUND(SUM(I48:I51),0)</f>
        <v>1486802</v>
      </c>
      <c r="J52" s="37"/>
      <c r="K52" s="53">
        <f>ROUND(SUM(K48:K51),0)</f>
        <v>1475219</v>
      </c>
      <c r="L52" s="37"/>
      <c r="M52" s="53">
        <f>ROUND(SUM(M48:M51),0)</f>
        <v>1360871</v>
      </c>
      <c r="N52" s="37"/>
      <c r="O52" s="53">
        <f>ROUND(SUM(O48:O51),0)</f>
        <v>70591</v>
      </c>
      <c r="P52" s="37"/>
      <c r="Q52" s="44"/>
      <c r="R52" s="25"/>
      <c r="S52" s="53">
        <v>4410433</v>
      </c>
      <c r="T52" s="37"/>
      <c r="U52" s="53">
        <f>ROUND(SUM(U48:U51),0)</f>
        <v>4251518</v>
      </c>
      <c r="V52" s="37"/>
      <c r="W52" s="53">
        <f>ROUND(SUM(W48:W51),0)</f>
        <v>158915</v>
      </c>
    </row>
    <row r="53" spans="1:23" ht="14.1" customHeight="1" x14ac:dyDescent="0.2">
      <c r="A53" s="3"/>
      <c r="B53" s="21"/>
      <c r="D53" s="25"/>
      <c r="E53" s="21"/>
      <c r="F53" s="37"/>
      <c r="G53" s="21"/>
      <c r="H53" s="37"/>
      <c r="I53" s="21"/>
      <c r="J53" s="37"/>
      <c r="K53" s="21"/>
      <c r="L53" s="37"/>
      <c r="M53" s="21"/>
      <c r="N53" s="37"/>
      <c r="O53" s="21"/>
      <c r="P53" s="37"/>
      <c r="Q53" s="44"/>
      <c r="R53" s="25"/>
      <c r="S53" s="21"/>
      <c r="T53" s="37"/>
      <c r="U53" s="21"/>
      <c r="V53" s="37"/>
      <c r="W53" s="21"/>
    </row>
    <row r="54" spans="1:23" ht="15" customHeight="1" x14ac:dyDescent="0.2">
      <c r="A54" s="21" t="s">
        <v>168</v>
      </c>
      <c r="B54" s="21"/>
      <c r="D54" s="25"/>
      <c r="E54" s="70">
        <v>116361</v>
      </c>
      <c r="F54" s="37"/>
      <c r="G54" s="70">
        <f>ROUND(SUM(G45-G52),0)</f>
        <v>68253</v>
      </c>
      <c r="H54" s="37"/>
      <c r="I54" s="70">
        <f>ROUND(SUM(I45-I52),0)</f>
        <v>1209</v>
      </c>
      <c r="J54" s="37"/>
      <c r="K54" s="70">
        <f>ROUND(SUM(K45-K52),0)</f>
        <v>93782</v>
      </c>
      <c r="L54" s="37"/>
      <c r="M54" s="70">
        <f>ROUND(SUM(M45-M52),0)</f>
        <v>162015</v>
      </c>
      <c r="N54" s="37"/>
      <c r="O54" s="70">
        <f>ROUND(SUM(O45-O52),0)</f>
        <v>-45654</v>
      </c>
      <c r="P54" s="37"/>
      <c r="Q54" s="44"/>
      <c r="R54" s="25"/>
      <c r="S54" s="70">
        <v>185823</v>
      </c>
      <c r="T54" s="37"/>
      <c r="U54" s="70">
        <f>ROUND(SUM(U45-U52),0)</f>
        <v>281258</v>
      </c>
      <c r="V54" s="37"/>
      <c r="W54" s="70">
        <f>ROUND(SUM(W45-W52),0)</f>
        <v>-95435</v>
      </c>
    </row>
    <row r="55" spans="1:23" ht="14.1" customHeight="1" x14ac:dyDescent="0.2">
      <c r="A55" s="3"/>
      <c r="B55" s="21"/>
      <c r="C55" s="3"/>
      <c r="D55" s="25"/>
      <c r="E55" s="73"/>
      <c r="F55" s="37"/>
      <c r="G55" s="73"/>
      <c r="H55" s="37"/>
      <c r="I55" s="73"/>
      <c r="J55" s="37"/>
      <c r="K55" s="73"/>
      <c r="L55" s="37"/>
      <c r="M55" s="73"/>
      <c r="N55" s="37"/>
      <c r="O55" s="73"/>
      <c r="P55" s="37"/>
      <c r="Q55" s="76"/>
      <c r="R55" s="25"/>
      <c r="S55" s="73"/>
      <c r="T55" s="37"/>
      <c r="U55" s="73"/>
      <c r="V55" s="37"/>
      <c r="W55" s="73"/>
    </row>
    <row r="56" spans="1:23" ht="14.1" customHeight="1" x14ac:dyDescent="0.2">
      <c r="A56" s="48" t="s">
        <v>217</v>
      </c>
      <c r="B56" s="3"/>
      <c r="C56" s="3"/>
      <c r="D56" s="25"/>
      <c r="E56" s="37"/>
      <c r="F56" s="37"/>
      <c r="G56" s="37"/>
      <c r="H56" s="37"/>
      <c r="I56" s="37"/>
      <c r="J56" s="37"/>
      <c r="K56" s="37"/>
      <c r="L56" s="37"/>
      <c r="M56" s="37"/>
      <c r="N56" s="37"/>
      <c r="O56" s="37"/>
      <c r="P56" s="37"/>
      <c r="Q56" s="76"/>
      <c r="R56" s="25"/>
      <c r="S56" s="37"/>
      <c r="T56" s="37"/>
      <c r="U56" s="37"/>
      <c r="V56" s="37"/>
      <c r="W56" s="37"/>
    </row>
    <row r="57" spans="1:23" ht="14.1" customHeight="1" x14ac:dyDescent="0.2">
      <c r="A57" s="49" t="s">
        <v>147</v>
      </c>
      <c r="C57" s="21"/>
      <c r="D57" s="25"/>
      <c r="E57" s="27">
        <v>0.876</v>
      </c>
      <c r="F57" s="37"/>
      <c r="G57" s="27">
        <v>0.91400000000000003</v>
      </c>
      <c r="H57" s="37"/>
      <c r="I57" s="27">
        <v>0.96599999999999997</v>
      </c>
      <c r="J57" s="37"/>
      <c r="K57" s="27">
        <v>0.879</v>
      </c>
      <c r="L57" s="37"/>
      <c r="M57" s="27">
        <v>0.84299999999999997</v>
      </c>
      <c r="N57" s="37"/>
      <c r="O57" s="27">
        <f>ROUND(E57-M57,3)</f>
        <v>3.3000000000000002E-2</v>
      </c>
      <c r="P57" s="37"/>
      <c r="Q57" s="76"/>
      <c r="R57" s="35"/>
      <c r="S57" s="27">
        <v>0.91800000000000004</v>
      </c>
      <c r="T57" s="37"/>
      <c r="U57" s="27">
        <v>0.89200000000000002</v>
      </c>
      <c r="V57" s="37"/>
      <c r="W57" s="27">
        <f>ROUND(S57-U57,3)</f>
        <v>2.5999999999999999E-2</v>
      </c>
    </row>
    <row r="58" spans="1:23" ht="14.1" customHeight="1" x14ac:dyDescent="0.2">
      <c r="A58" s="49" t="s">
        <v>149</v>
      </c>
      <c r="C58" s="3"/>
      <c r="D58" s="25"/>
      <c r="E58" s="27">
        <v>0.13500000000000001</v>
      </c>
      <c r="F58" s="37"/>
      <c r="G58" s="27">
        <v>0.13300000000000001</v>
      </c>
      <c r="H58" s="37"/>
      <c r="I58" s="27">
        <v>0.13700000000000001</v>
      </c>
      <c r="J58" s="37"/>
      <c r="K58" s="27">
        <v>0.14199999999999999</v>
      </c>
      <c r="L58" s="37"/>
      <c r="M58" s="27">
        <v>0.14299999999999999</v>
      </c>
      <c r="N58" s="37"/>
      <c r="O58" s="27">
        <f>ROUND(E58-M58,3)</f>
        <v>-8.0000000000000002E-3</v>
      </c>
      <c r="P58" s="37"/>
      <c r="Q58" s="76"/>
      <c r="R58" s="35"/>
      <c r="S58" s="27">
        <v>0.13500000000000001</v>
      </c>
      <c r="T58" s="37"/>
      <c r="U58" s="27">
        <v>0.14000000000000001</v>
      </c>
      <c r="V58" s="37"/>
      <c r="W58" s="27">
        <f>ROUND(S58-U58,3)</f>
        <v>-5.0000000000000001E-3</v>
      </c>
    </row>
    <row r="59" spans="1:23" ht="14.1" customHeight="1" x14ac:dyDescent="0.2">
      <c r="A59" s="49" t="s">
        <v>150</v>
      </c>
      <c r="C59" s="3"/>
      <c r="D59" s="25"/>
      <c r="E59" s="27">
        <v>2.7E-2</v>
      </c>
      <c r="F59" s="37"/>
      <c r="G59" s="27">
        <v>2.5000000000000001E-2</v>
      </c>
      <c r="H59" s="37"/>
      <c r="I59" s="27">
        <v>2.5999999999999999E-2</v>
      </c>
      <c r="J59" s="37"/>
      <c r="K59" s="27">
        <v>2.5999999999999999E-2</v>
      </c>
      <c r="L59" s="37"/>
      <c r="M59" s="27">
        <v>2.4E-2</v>
      </c>
      <c r="N59" s="37"/>
      <c r="O59" s="27">
        <f>ROUND(E59-M59,3)</f>
        <v>3.0000000000000001E-3</v>
      </c>
      <c r="P59" s="37"/>
      <c r="Q59" s="76"/>
      <c r="R59" s="35"/>
      <c r="S59" s="27">
        <v>2.5999999999999999E-2</v>
      </c>
      <c r="T59" s="37"/>
      <c r="U59" s="27">
        <v>2.4E-2</v>
      </c>
      <c r="V59" s="37"/>
      <c r="W59" s="27">
        <f>ROUND(S59-U59,3)</f>
        <v>2E-3</v>
      </c>
    </row>
    <row r="60" spans="1:23" ht="14.1" customHeight="1" x14ac:dyDescent="0.2">
      <c r="A60" s="21"/>
      <c r="B60" s="3"/>
      <c r="C60" s="3"/>
      <c r="D60" s="25"/>
      <c r="E60" s="37"/>
      <c r="F60" s="37"/>
      <c r="G60" s="37"/>
      <c r="H60" s="37"/>
      <c r="I60" s="37"/>
      <c r="J60" s="37"/>
      <c r="K60" s="37"/>
      <c r="L60" s="37"/>
      <c r="M60" s="37"/>
      <c r="N60" s="37"/>
      <c r="O60" s="37"/>
      <c r="P60" s="37"/>
      <c r="Q60" s="76"/>
      <c r="R60" s="25"/>
      <c r="S60" s="37"/>
      <c r="T60" s="37"/>
      <c r="U60" s="37"/>
      <c r="V60" s="37"/>
      <c r="W60" s="37"/>
    </row>
    <row r="61" spans="1:23" ht="14.1" customHeight="1" x14ac:dyDescent="0.2">
      <c r="A61" s="48" t="s">
        <v>218</v>
      </c>
      <c r="B61" s="21"/>
      <c r="D61" s="25"/>
      <c r="E61" s="21"/>
      <c r="F61" s="37"/>
      <c r="G61" s="21"/>
      <c r="H61" s="37"/>
      <c r="I61" s="21"/>
      <c r="J61" s="37"/>
      <c r="K61" s="21"/>
      <c r="L61" s="37"/>
      <c r="M61" s="21"/>
      <c r="N61" s="37"/>
      <c r="O61" s="21"/>
      <c r="P61" s="37"/>
      <c r="Q61" s="76"/>
      <c r="R61" s="25"/>
      <c r="S61" s="21"/>
      <c r="T61" s="37"/>
      <c r="U61" s="21"/>
      <c r="V61" s="37"/>
      <c r="W61" s="21"/>
    </row>
    <row r="62" spans="1:23" ht="14.1" customHeight="1" x14ac:dyDescent="0.2">
      <c r="A62" s="49" t="s">
        <v>109</v>
      </c>
      <c r="D62" s="25"/>
      <c r="E62" s="24">
        <v>-995</v>
      </c>
      <c r="F62" s="37"/>
      <c r="G62" s="24">
        <v>-608</v>
      </c>
      <c r="H62" s="37"/>
      <c r="I62" s="24">
        <v>944</v>
      </c>
      <c r="J62" s="37"/>
      <c r="K62" s="24">
        <v>386</v>
      </c>
      <c r="L62" s="37"/>
      <c r="M62" s="24">
        <v>582</v>
      </c>
      <c r="N62" s="37"/>
      <c r="O62" s="24">
        <f>ROUND(SUM(E62-M62),0)</f>
        <v>-1577</v>
      </c>
      <c r="P62" s="37"/>
      <c r="Q62" s="76"/>
      <c r="R62" s="25"/>
      <c r="S62" s="24">
        <v>-659</v>
      </c>
      <c r="T62" s="37"/>
      <c r="U62" s="24">
        <v>-576</v>
      </c>
      <c r="V62" s="37"/>
      <c r="W62" s="24">
        <f>ROUND(S62-U62,0)</f>
        <v>-83</v>
      </c>
    </row>
    <row r="63" spans="1:23" ht="14.1" customHeight="1" x14ac:dyDescent="0.2">
      <c r="A63" s="49" t="s">
        <v>174</v>
      </c>
      <c r="D63" s="25"/>
      <c r="E63" s="24">
        <v>261</v>
      </c>
      <c r="F63" s="37"/>
      <c r="G63" s="24">
        <v>185</v>
      </c>
      <c r="H63" s="37"/>
      <c r="I63" s="24">
        <v>-49</v>
      </c>
      <c r="J63" s="37"/>
      <c r="K63" s="24">
        <v>-114</v>
      </c>
      <c r="L63" s="37"/>
      <c r="M63" s="24">
        <v>-106</v>
      </c>
      <c r="N63" s="37"/>
      <c r="O63" s="24">
        <f>ROUND(SUM(E63-M63),0)</f>
        <v>367</v>
      </c>
      <c r="P63" s="37"/>
      <c r="Q63" s="76"/>
      <c r="R63" s="25"/>
      <c r="S63" s="24">
        <v>397</v>
      </c>
      <c r="T63" s="37"/>
      <c r="U63" s="24">
        <v>-350</v>
      </c>
      <c r="V63" s="37"/>
      <c r="W63" s="24">
        <f>ROUND(S63-U63,0)</f>
        <v>747</v>
      </c>
    </row>
    <row r="64" spans="1:23" ht="14.1" customHeight="1" x14ac:dyDescent="0.2">
      <c r="A64" s="3"/>
      <c r="B64" s="3"/>
      <c r="C64" s="3"/>
      <c r="D64" s="23"/>
      <c r="E64" s="3"/>
      <c r="F64" s="3"/>
      <c r="G64" s="3"/>
      <c r="H64" s="3"/>
      <c r="I64" s="3"/>
      <c r="J64" s="3"/>
      <c r="K64" s="3"/>
      <c r="L64" s="3"/>
      <c r="M64" s="3"/>
      <c r="N64" s="3"/>
      <c r="O64" s="3"/>
      <c r="P64" s="3"/>
      <c r="Q64" s="3"/>
      <c r="R64" s="23"/>
      <c r="S64" s="3"/>
      <c r="T64" s="3"/>
      <c r="U64" s="3"/>
      <c r="V64" s="3"/>
      <c r="W64" s="3"/>
    </row>
    <row r="65" spans="1:23" ht="14.1" customHeight="1" x14ac:dyDescent="0.2">
      <c r="A65" s="163" t="s">
        <v>220</v>
      </c>
      <c r="B65" s="164"/>
      <c r="C65" s="164"/>
      <c r="D65" s="163"/>
      <c r="E65" s="164"/>
      <c r="F65" s="164"/>
      <c r="G65" s="164"/>
      <c r="H65" s="164"/>
      <c r="I65" s="164"/>
      <c r="J65" s="164"/>
      <c r="K65" s="164"/>
      <c r="L65" s="164"/>
      <c r="M65" s="164"/>
      <c r="N65" s="3"/>
      <c r="O65" s="3"/>
      <c r="P65" s="3"/>
      <c r="Q65" s="3"/>
      <c r="R65" s="25"/>
      <c r="S65" s="3"/>
      <c r="T65" s="3"/>
      <c r="U65" s="3"/>
      <c r="V65" s="3"/>
      <c r="W65" s="3"/>
    </row>
    <row r="66" spans="1:23" ht="14.1" customHeight="1" x14ac:dyDescent="0.2">
      <c r="A66" s="58" t="s">
        <v>221</v>
      </c>
      <c r="B66" s="21"/>
      <c r="C66" s="3"/>
      <c r="D66" s="25"/>
      <c r="E66" s="21"/>
      <c r="F66" s="3"/>
      <c r="G66" s="21"/>
      <c r="H66" s="3"/>
      <c r="I66" s="21"/>
      <c r="J66" s="3"/>
      <c r="K66" s="21"/>
      <c r="L66" s="3"/>
      <c r="M66" s="21"/>
      <c r="N66" s="3"/>
      <c r="O66" s="21"/>
      <c r="P66" s="3"/>
      <c r="Q66" s="3"/>
      <c r="R66" s="25"/>
      <c r="S66" s="21"/>
      <c r="T66" s="3"/>
      <c r="U66" s="21"/>
      <c r="V66" s="3"/>
      <c r="W66" s="21"/>
    </row>
  </sheetData>
  <mergeCells count="14">
    <mergeCell ref="A8:C8"/>
    <mergeCell ref="A7:C7"/>
    <mergeCell ref="A3:W3"/>
    <mergeCell ref="A2:W2"/>
    <mergeCell ref="A1:W1"/>
    <mergeCell ref="E6:M6"/>
    <mergeCell ref="S6:W6"/>
    <mergeCell ref="A65:M65"/>
    <mergeCell ref="S38:W38"/>
    <mergeCell ref="E38:M38"/>
    <mergeCell ref="A35:M35"/>
    <mergeCell ref="A38:C38"/>
    <mergeCell ref="A40:C40"/>
    <mergeCell ref="A39:C39"/>
  </mergeCells>
  <pageMargins left="0.75" right="0.75" top="1" bottom="1" header="0.5" footer="0.5"/>
  <pageSetup scale="63" fitToHeight="2" orientation="landscape" r:id="rId1"/>
  <headerFooter>
    <oddFooter>&amp;L&amp;A</oddFooter>
  </headerFooter>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17</vt:i4>
      </vt:variant>
    </vt:vector>
  </HeadingPairs>
  <TitlesOfParts>
    <vt:vector size="48" baseType="lpstr">
      <vt:lpstr>Cover</vt:lpstr>
      <vt:lpstr>Cover_back</vt:lpstr>
      <vt:lpstr>TOC</vt:lpstr>
      <vt:lpstr>Non-GAAP</vt:lpstr>
      <vt:lpstr>2018 Notes</vt:lpstr>
      <vt:lpstr>Fin Highlights</vt:lpstr>
      <vt:lpstr>CONSOL EARNINGS</vt:lpstr>
      <vt:lpstr>CONSOL BAL SHEET</vt:lpstr>
      <vt:lpstr>USM</vt:lpstr>
      <vt:lpstr>US AI 1</vt:lpstr>
      <vt:lpstr>US AI 2</vt:lpstr>
      <vt:lpstr>US FinRe</vt:lpstr>
      <vt:lpstr>CAN</vt:lpstr>
      <vt:lpstr>CAN Fin Sol</vt:lpstr>
      <vt:lpstr>EMEA</vt:lpstr>
      <vt:lpstr>EMEA Fin Sol</vt:lpstr>
      <vt:lpstr>AP</vt:lpstr>
      <vt:lpstr>AP Fin Sol</vt:lpstr>
      <vt:lpstr>Corp</vt:lpstr>
      <vt:lpstr>NI Summary</vt:lpstr>
      <vt:lpstr>OI Summary</vt:lpstr>
      <vt:lpstr>Inv1</vt:lpstr>
      <vt:lpstr>Inv2</vt:lpstr>
      <vt:lpstr>Inv3</vt:lpstr>
      <vt:lpstr>Inv4</vt:lpstr>
      <vt:lpstr>Inv7</vt:lpstr>
      <vt:lpstr>Inv8</vt:lpstr>
      <vt:lpstr>Inv10</vt:lpstr>
      <vt:lpstr>APPENDIX</vt:lpstr>
      <vt:lpstr>Non-GAAP Recon Inc to Op Inc</vt:lpstr>
      <vt:lpstr>Non-GAAP Rec Equity ex AOCI</vt:lpstr>
      <vt:lpstr>'CAN Fin Sol'!Print_Area</vt:lpstr>
      <vt:lpstr>'Fin Highlights'!Print_Area</vt:lpstr>
      <vt:lpstr>'Inv1'!Print_Area</vt:lpstr>
      <vt:lpstr>'Inv3'!Print_Area</vt:lpstr>
      <vt:lpstr>'Inv4'!Print_Area</vt:lpstr>
      <vt:lpstr>'Non-GAAP'!Print_Area</vt:lpstr>
      <vt:lpstr>'US AI 1'!Print_Area</vt:lpstr>
      <vt:lpstr>AP!Print_Titles</vt:lpstr>
      <vt:lpstr>'AP Fin Sol'!Print_Titles</vt:lpstr>
      <vt:lpstr>CAN!Print_Titles</vt:lpstr>
      <vt:lpstr>'CAN Fin Sol'!Print_Titles</vt:lpstr>
      <vt:lpstr>'CONSOL EARNINGS'!Print_Titles</vt:lpstr>
      <vt:lpstr>'EMEA Fin Sol'!Print_Titles</vt:lpstr>
      <vt:lpstr>'Fin Highlights'!Print_Titles</vt:lpstr>
      <vt:lpstr>'Inv8'!Print_Titles</vt:lpstr>
      <vt:lpstr>'Non-GAAP Recon Inc to Op Inc'!Print_Titles</vt:lpstr>
      <vt:lpstr>USM!Print_Titles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2018-10-24T21:25:21Z</dcterms:created>
  <dcterms:modified xsi:type="dcterms:W3CDTF">2018-10-25T19:13:47Z</dcterms:modified>
</cp:coreProperties>
</file>